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203\Desktop\IFT 2do. Trim-2024\"/>
    </mc:Choice>
  </mc:AlternateContent>
  <bookViews>
    <workbookView xWindow="-108" yWindow="-108" windowWidth="23256" windowHeight="12576" tabRatio="863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<sst xmlns="http://schemas.openxmlformats.org/spreadsheetml/2006/main" count="865" uniqueCount="609">
  <si>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</si>
  <si>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</si>
  <si>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</si>
  <si>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</si>
  <si>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</si>
  <si>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</si>
  <si>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</si>
  <si>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</si>
  <si>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</si>
  <si>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</si>
  <si>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</si>
  <si>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</si>
  <si>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</si>
  <si>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</si>
  <si>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</si>
  <si>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</si>
  <si>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</si>
  <si>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</si>
  <si>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</si>
  <si>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</si>
  <si>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</si>
  <si>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</si>
  <si>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</si>
  <si>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</si>
  <si>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</si>
  <si>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</si>
  <si>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</si>
  <si>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</si>
  <si>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</si>
  <si>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</si>
  <si>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</si>
  <si>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</si>
  <si>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</si>
  <si>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</si>
  <si>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</si>
  <si>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</si>
  <si>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</si>
  <si>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</si>
  <si>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</si>
  <si>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</si>
  <si>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</si>
  <si>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</si>
  <si>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</si>
  <si>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</si>
  <si>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</si>
  <si>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</si>
  <si>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</si>
  <si>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</si>
  <si>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</si>
  <si>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</si>
  <si>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</si>
  <si>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</si>
  <si>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</si>
  <si>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</si>
  <si>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</si>
  <si>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</si>
  <si>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</si>
  <si>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</si>
  <si>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</si>
  <si>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</si>
  <si>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</si>
  <si>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</si>
  <si>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</si>
  <si>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</si>
  <si>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</si>
  <si>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</si>
  <si>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</si>
  <si>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</si>
  <si>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</si>
  <si>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</si>
  <si>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</si>
  <si>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</si>
  <si>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</si>
  <si>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</si>
  <si>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</si>
  <si>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</si>
  <si>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</si>
  <si>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</si>
  <si>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</si>
  <si>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</si>
  <si>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</si>
  <si>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</si>
  <si>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</si>
  <si>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</si>
  <si>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</si>
  <si>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</si>
  <si>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</si>
  <si>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</si>
  <si>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</si>
  <si>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</si>
  <si>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</si>
  <si>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</si>
  <si>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</si>
  <si>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</si>
  <si>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</si>
  <si>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</si>
  <si>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</si>
  <si>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</si>
  <si>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</si>
  <si>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</si>
  <si>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</si>
  <si>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</si>
  <si>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</si>
  <si>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</si>
  <si>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</si>
  <si>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</si>
  <si>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</si>
  <si>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</si>
  <si>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</si>
  <si>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</si>
  <si>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</si>
  <si>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</si>
  <si>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</si>
  <si>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</si>
  <si>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</si>
  <si>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</si>
  <si>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</si>
  <si>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</si>
  <si>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</si>
  <si>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</si>
  <si>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</si>
  <si>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</si>
  <si>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</si>
  <si>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</si>
  <si>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</si>
  <si>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</si>
  <si>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</si>
  <si>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</si>
  <si>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</si>
  <si>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</si>
  <si>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</si>
  <si>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</si>
  <si>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</si>
  <si>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</si>
  <si>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</si>
  <si>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</si>
  <si>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</si>
  <si>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</si>
  <si>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</si>
  <si>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</si>
  <si>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</si>
  <si>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</si>
  <si>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</si>
  <si>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</si>
  <si>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</si>
  <si>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</si>
  <si>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</si>
  <si>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</si>
  <si>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</si>
  <si>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</si>
  <si>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</si>
  <si>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</si>
  <si>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</si>
  <si>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</si>
  <si>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</si>
  <si>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</si>
  <si>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</si>
  <si>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</si>
  <si>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</si>
  <si>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</si>
  <si>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</si>
  <si>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</si>
  <si>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</si>
  <si>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</si>
  <si>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</si>
  <si>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</si>
  <si>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</si>
  <si>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</si>
  <si>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</si>
  <si>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</si>
  <si>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</si>
  <si>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</si>
  <si>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</si>
  <si>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</si>
  <si>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</si>
  <si>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</si>
  <si>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</si>
  <si>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</si>
  <si>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</si>
  <si>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</si>
  <si>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</si>
  <si>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</si>
  <si>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</si>
  <si>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</si>
  <si>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</si>
  <si>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</si>
  <si>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</si>
  <si>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</si>
  <si>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</si>
  <si>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</si>
  <si>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</si>
  <si>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</si>
  <si>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</si>
  <si>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</si>
  <si>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</si>
  <si>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</si>
  <si>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</si>
  <si>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</si>
  <si>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</si>
  <si>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</si>
  <si>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</si>
  <si>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</si>
  <si>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</si>
  <si>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</si>
  <si>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</si>
  <si>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</si>
  <si>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</si>
  <si>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</si>
  <si>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</si>
  <si>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</si>
  <si>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</si>
  <si>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</si>
  <si>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</si>
  <si>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</si>
  <si>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</si>
  <si>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</si>
  <si>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</si>
  <si>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</si>
  <si>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</si>
  <si>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</si>
  <si>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</si>
  <si>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</si>
  <si>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</si>
  <si>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</si>
  <si>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</si>
  <si>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</si>
  <si>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</si>
  <si>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</si>
  <si>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</si>
  <si>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</si>
  <si>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</si>
  <si>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</si>
  <si>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</si>
  <si>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</si>
  <si>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</si>
  <si>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</si>
  <si>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</si>
  <si>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</si>
  <si>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</si>
  <si>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</si>
  <si>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</si>
  <si>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</si>
  <si>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</si>
  <si>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</si>
  <si>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</si>
  <si>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</si>
  <si>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</si>
  <si>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</si>
  <si>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</si>
  <si>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</si>
  <si>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</si>
  <si>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</si>
  <si>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</si>
  <si>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</si>
  <si>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</si>
  <si>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</si>
  <si>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</si>
  <si>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</si>
  <si>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</si>
  <si>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</si>
  <si>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</si>
  <si>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</si>
  <si>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</si>
  <si>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</si>
  <si>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</si>
  <si>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</si>
  <si>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</si>
  <si>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</si>
  <si>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</si>
  <si>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</si>
  <si>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</si>
  <si>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</si>
  <si>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</si>
  <si>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</si>
  <si>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</si>
  <si>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</si>
  <si>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</si>
  <si>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</si>
  <si>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</si>
  <si>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</si>
  <si>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</si>
  <si>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</si>
  <si>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</si>
  <si>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</si>
  <si>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</si>
  <si>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</si>
  <si>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</si>
  <si>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</si>
  <si>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</si>
  <si>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</si>
  <si>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</si>
  <si>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</si>
  <si>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</si>
  <si>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</si>
  <si>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</si>
  <si>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</si>
  <si>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</si>
  <si>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</si>
  <si>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</si>
  <si>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</si>
  <si>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</si>
  <si>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</si>
  <si>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</si>
  <si>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</si>
  <si>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</si>
  <si>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</si>
  <si>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</si>
  <si>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</si>
  <si>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</si>
  <si>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</si>
  <si>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</si>
  <si>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</si>
  <si>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</si>
  <si>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</si>
  <si>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</si>
  <si>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</si>
  <si>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</si>
  <si>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</si>
  <si>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</si>
  <si>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</si>
  <si>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</si>
  <si>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</si>
  <si>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</si>
  <si>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</si>
  <si>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</si>
  <si>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</si>
  <si>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</si>
  <si>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</si>
  <si>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</si>
  <si>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</si>
  <si>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</si>
  <si>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</si>
  <si>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</si>
  <si>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</si>
  <si>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</si>
  <si>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</si>
  <si>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</si>
  <si>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</si>
  <si>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</si>
  <si>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</si>
  <si>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</si>
  <si>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</si>
  <si>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</si>
  <si>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</si>
  <si>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</si>
  <si>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</si>
  <si>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</si>
  <si>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</si>
  <si>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</si>
  <si>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</si>
  <si>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</si>
  <si>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</si>
  <si>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</si>
  <si>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</si>
  <si>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</si>
  <si>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</si>
  <si>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</si>
  <si>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</si>
  <si>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</si>
  <si>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</si>
  <si>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</si>
  <si>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</si>
  <si>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</si>
  <si>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</si>
  <si>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</si>
  <si>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</si>
  <si>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</si>
  <si>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</si>
  <si>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</si>
  <si>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</si>
  <si>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</si>
  <si>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</si>
  <si>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</si>
  <si>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</si>
  <si>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</si>
  <si>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</si>
  <si>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</si>
  <si>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</si>
  <si>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</si>
  <si>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</si>
  <si>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</si>
  <si>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</si>
  <si>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</si>
  <si>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</si>
  <si>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</si>
  <si>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</si>
  <si>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</si>
  <si>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</si>
  <si>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</si>
  <si>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</si>
  <si>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</si>
  <si>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</si>
  <si>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</si>
  <si>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</si>
  <si>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</si>
  <si>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</si>
  <si>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</si>
  <si>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</si>
  <si>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</si>
  <si>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</si>
  <si>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</si>
  <si>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</si>
  <si>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</si>
  <si>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</si>
  <si>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</si>
  <si>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</si>
  <si>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</si>
  <si>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</si>
  <si>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</si>
  <si>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</si>
  <si>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</si>
  <si>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</si>
  <si>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</si>
  <si>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</si>
  <si>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</si>
  <si>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</si>
  <si>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</si>
  <si>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</si>
  <si>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</si>
  <si>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</si>
  <si>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</si>
  <si>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</si>
  <si>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</si>
  <si>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</si>
  <si>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</si>
  <si>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</si>
  <si>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</si>
  <si>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</si>
  <si>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</si>
  <si>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</si>
  <si>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</si>
  <si>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</si>
  <si>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</si>
  <si>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</si>
  <si>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</si>
  <si>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</si>
  <si>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</si>
  <si>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</si>
  <si>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</si>
  <si>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</si>
  <si>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</si>
  <si>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</si>
  <si>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</si>
  <si>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</si>
  <si>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</si>
  <si>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</si>
  <si>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</si>
  <si>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</si>
  <si>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</si>
  <si>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</si>
  <si>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</si>
  <si>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</si>
  <si>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</si>
  <si>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</si>
  <si>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</si>
  <si>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</si>
  <si>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</si>
  <si>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</si>
  <si>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</si>
  <si>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</si>
  <si>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</si>
  <si>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</si>
  <si>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</si>
  <si>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</si>
  <si>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</si>
  <si>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</si>
  <si>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</si>
  <si>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</si>
  <si>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</si>
  <si>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</si>
  <si>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</si>
  <si>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</si>
  <si>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</si>
  <si>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</si>
  <si>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</si>
  <si>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</si>
  <si>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</si>
  <si>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</si>
  <si>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</si>
  <si>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</si>
  <si>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</si>
  <si>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</si>
  <si>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</si>
  <si>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</si>
  <si>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</si>
  <si>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</si>
  <si>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</si>
  <si>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</si>
  <si>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</si>
  <si>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</si>
  <si>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</si>
  <si>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</si>
  <si>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</si>
  <si>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</si>
  <si>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</si>
  <si>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</si>
  <si>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</si>
  <si>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</si>
  <si>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</si>
  <si>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</si>
  <si>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</si>
  <si>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</si>
  <si>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</si>
  <si>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</si>
  <si>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</si>
  <si>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</si>
  <si>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</si>
  <si>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</si>
  <si>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</si>
  <si>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</si>
  <si>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</si>
  <si>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</si>
  <si>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</si>
  <si>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</si>
  <si>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</si>
  <si>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</si>
  <si>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</si>
  <si>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</si>
  <si>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</si>
  <si>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</si>
  <si>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</si>
  <si>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</si>
  <si>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</si>
  <si>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</si>
  <si>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</si>
  <si>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</si>
  <si>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</si>
  <si>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</si>
  <si>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</si>
  <si>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</si>
  <si>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</si>
  <si>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</si>
  <si>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</si>
  <si>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</si>
  <si>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</si>
  <si>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</si>
  <si>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</si>
  <si>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</si>
  <si>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</si>
  <si>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</si>
  <si>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</si>
  <si>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</si>
  <si>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</si>
  <si>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</si>
  <si>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</si>
  <si>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</si>
  <si>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</si>
  <si>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</si>
  <si>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</si>
  <si>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</si>
  <si>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</si>
  <si>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</si>
  <si>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</si>
  <si>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</si>
  <si>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</si>
  <si>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</si>
  <si>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</si>
  <si>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</si>
  <si>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</si>
  <si>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</si>
  <si>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</si>
  <si>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</si>
  <si>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</si>
  <si>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</si>
  <si>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</si>
  <si>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</si>
  <si>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</si>
  <si>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</si>
  <si>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</si>
  <si>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</si>
  <si>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</si>
  <si>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</si>
  <si>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</si>
  <si>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</si>
  <si>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</si>
  <si>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</si>
  <si>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</si>
  <si>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</si>
  <si>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</si>
  <si>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</si>
  <si>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</si>
  <si>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</si>
  <si>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</si>
  <si>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</si>
  <si>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</si>
  <si>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</si>
  <si>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</si>
  <si>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</si>
  <si>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</si>
  <si>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</si>
  <si>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</si>
  <si>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</si>
  <si>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</si>
  <si>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</si>
  <si>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</si>
  <si>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</si>
  <si>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</si>
  <si>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</si>
  <si>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</si>
  <si>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</si>
  <si>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</si>
  <si>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Municipio de Salamanca, Guanajuato.</t>
  </si>
  <si>
    <t>Del 1 de Enero al 30 de Junio de 2024</t>
  </si>
  <si>
    <t>___________________________________________________________</t>
  </si>
  <si>
    <t>C.P. PEDRO ROJAS BUENRROSTRO</t>
  </si>
  <si>
    <t>TESORERO MUNICIPAL</t>
  </si>
  <si>
    <t>LIC. JULIO CÉSAR ERNESTO PRIETO GALLARDO</t>
  </si>
  <si>
    <t>________________________________________________________________</t>
  </si>
  <si>
    <t xml:space="preserve">PRESIDENTE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</si>
</sst>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9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2" fillId="0" borderId="0" xfId="3" applyFont="1" applyAlignment="1" applyProtection="1">
      <alignment horizontal="center" vertical="top" wrapText="1"/>
      <protection locked="0"/>
    </xf>
    <xf numFmtId="0" fontId="17" fillId="0" borderId="0" xfId="3" applyFont="1" applyAlignment="1" applyProtection="1">
      <alignment horizontal="center" vertical="top" wrapText="1"/>
      <protection locked="0"/>
    </xf>
    <xf numFmtId="4" fontId="17" fillId="0" borderId="0" xfId="3" applyNumberFormat="1" applyFont="1" applyAlignment="1" applyProtection="1">
      <alignment horizontal="center" vertical="top" wrapText="1"/>
      <protection locked="0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2" fillId="0" borderId="0" xfId="3" applyFont="1" applyAlignment="1" applyProtection="1">
      <alignment horizontal="center" vertical="top" wrapText="1"/>
      <protection locked="0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53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8671875" defaultRowHeight="10.199999999999999" x14ac:dyDescent="0.2"/>
  <cols>
    <col min="1" max="1" width="14.6640625" style="1" customWidth="1"/>
    <col min="2" max="2" width="63" style="1" customWidth="1"/>
    <col min="3" max="3" width="8" style="1" customWidth="1"/>
    <col min="4" max="4" width="19.88671875" style="1" customWidth="1"/>
    <col min="5" max="5" width="22.5546875" style="1" customWidth="1"/>
    <col min="6" max="16384" width="12.88671875" style="1"/>
  </cols>
  <sheetData>
    <row r="1" spans="1:4" ht="16.2" customHeight="1" x14ac:dyDescent="0.2">
      <c r="A1" s="163" t="s">
        <v>601</v>
      </c>
      <c r="B1" s="164"/>
      <c r="C1" s="115" t="s">
        <v>495</v>
      </c>
      <c r="D1" s="116">
        <v>2024</v>
      </c>
    </row>
    <row r="2" spans="1:4" ht="16.2" customHeight="1" x14ac:dyDescent="0.2">
      <c r="A2" s="165" t="s">
        <v>494</v>
      </c>
      <c r="B2" s="166"/>
      <c r="C2" s="10" t="s">
        <v>496</v>
      </c>
      <c r="D2" s="117" t="s">
        <v>501</v>
      </c>
    </row>
    <row r="3" spans="1:4" ht="16.2" customHeight="1" x14ac:dyDescent="0.2">
      <c r="A3" s="167" t="s">
        <v>602</v>
      </c>
      <c r="B3" s="168"/>
      <c r="C3" s="10" t="s">
        <v>497</v>
      </c>
      <c r="D3" s="118">
        <v>2</v>
      </c>
    </row>
    <row r="4" spans="1:4" ht="16.2" customHeight="1" x14ac:dyDescent="0.2">
      <c r="A4" s="169" t="s">
        <v>516</v>
      </c>
      <c r="B4" s="170"/>
      <c r="C4" s="170"/>
      <c r="D4" s="171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480</v>
      </c>
      <c r="B10" s="37" t="s">
        <v>557</v>
      </c>
    </row>
    <row r="11" spans="1:4" x14ac:dyDescent="0.2">
      <c r="A11" s="36" t="s">
        <v>481</v>
      </c>
      <c r="B11" s="37" t="s">
        <v>277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82</v>
      </c>
      <c r="B15" s="37" t="s">
        <v>489</v>
      </c>
    </row>
    <row r="16" spans="1:4" x14ac:dyDescent="0.2">
      <c r="A16" s="36" t="s">
        <v>7</v>
      </c>
      <c r="B16" s="37" t="s">
        <v>490</v>
      </c>
    </row>
    <row r="17" spans="1:2" x14ac:dyDescent="0.2">
      <c r="A17" s="36" t="s">
        <v>8</v>
      </c>
      <c r="B17" s="37" t="s">
        <v>81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491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114</v>
      </c>
    </row>
    <row r="25" spans="1:2" x14ac:dyDescent="0.2">
      <c r="A25" s="36" t="s">
        <v>21</v>
      </c>
      <c r="B25" s="37" t="s">
        <v>585</v>
      </c>
    </row>
    <row r="26" spans="1:2" x14ac:dyDescent="0.2">
      <c r="A26" s="36" t="s">
        <v>587</v>
      </c>
      <c r="B26" s="37" t="s">
        <v>588</v>
      </c>
    </row>
    <row r="27" spans="1:2" x14ac:dyDescent="0.2">
      <c r="A27" s="36" t="s">
        <v>586</v>
      </c>
      <c r="B27" s="37" t="s">
        <v>589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593</v>
      </c>
    </row>
    <row r="31" spans="1:2" x14ac:dyDescent="0.2">
      <c r="A31" s="36" t="s">
        <v>27</v>
      </c>
      <c r="B31" s="37" t="s">
        <v>594</v>
      </c>
    </row>
    <row r="32" spans="1:2" x14ac:dyDescent="0.2">
      <c r="A32" s="36" t="s">
        <v>38</v>
      </c>
      <c r="B32" s="37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517</v>
      </c>
    </row>
    <row r="41" spans="1:2" x14ac:dyDescent="0.2">
      <c r="A41" s="4"/>
      <c r="B41" s="37" t="s">
        <v>555</v>
      </c>
    </row>
    <row r="42" spans="1:2" x14ac:dyDescent="0.2">
      <c r="A42" s="4"/>
      <c r="B42" s="37" t="s">
        <v>556</v>
      </c>
    </row>
    <row r="43" spans="1:2" ht="10.8" thickBot="1" x14ac:dyDescent="0.25">
      <c r="A43" s="8"/>
      <c r="B43" s="9"/>
    </row>
    <row r="45" spans="1:2" x14ac:dyDescent="0.2">
      <c r="A45" s="1" t="s">
        <v>518</v>
      </c>
    </row>
    <row r="51" spans="2:5" x14ac:dyDescent="0.2">
      <c r="B51" s="160" t="s">
        <v>603</v>
      </c>
      <c r="C51" s="172" t="s">
        <v>607</v>
      </c>
      <c r="D51" s="172"/>
      <c r="E51" s="172"/>
    </row>
    <row r="52" spans="2:5" ht="13.8" x14ac:dyDescent="0.2">
      <c r="B52" s="161" t="s">
        <v>604</v>
      </c>
      <c r="C52" s="162" t="s">
        <v>606</v>
      </c>
      <c r="D52" s="162"/>
      <c r="E52" s="162"/>
    </row>
    <row r="53" spans="2:5" ht="13.8" x14ac:dyDescent="0.2">
      <c r="B53" s="161" t="s">
        <v>605</v>
      </c>
      <c r="C53" s="162" t="s">
        <v>608</v>
      </c>
      <c r="D53" s="162"/>
      <c r="E53" s="162"/>
    </row>
  </sheetData>
  <sheetProtection formatCells="0" formatColumns="0" formatRows="0" autoFilter="0" pivotTables="0"/>
  <mergeCells count="7">
    <mergeCell ref="C52:E52"/>
    <mergeCell ref="C53:E53"/>
    <mergeCell ref="A1:B1"/>
    <mergeCell ref="A2:B2"/>
    <mergeCell ref="A3:B3"/>
    <mergeCell ref="A4:D4"/>
    <mergeCell ref="C51:E51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topLeftCell="A50" zoomScaleNormal="100" workbookViewId="0">
      <selection activeCell="E94" sqref="E94"/>
    </sheetView>
  </sheetViews>
  <sheetFormatPr baseColWidth="10" defaultColWidth="9.109375" defaultRowHeight="10.199999999999999" x14ac:dyDescent="0.2"/>
  <cols>
    <col min="1" max="1" width="10" style="14" customWidth="1"/>
    <col min="2" max="2" width="83" style="14" customWidth="1"/>
    <col min="3" max="4" width="15.6640625" style="14" customWidth="1"/>
    <col min="5" max="5" width="16.6640625" style="14" customWidth="1"/>
    <col min="6" max="16384" width="9.109375" style="14"/>
  </cols>
  <sheetData>
    <row r="1" spans="1:5" s="20" customFormat="1" ht="18.899999999999999" customHeight="1" x14ac:dyDescent="0.3">
      <c r="A1" s="166" t="s">
        <v>601</v>
      </c>
      <c r="B1" s="166"/>
      <c r="C1" s="166"/>
      <c r="D1" s="10" t="s">
        <v>498</v>
      </c>
      <c r="E1" s="19">
        <v>2024</v>
      </c>
    </row>
    <row r="2" spans="1:5" s="11" customFormat="1" ht="18.899999999999999" customHeight="1" x14ac:dyDescent="0.3">
      <c r="A2" s="166" t="s">
        <v>503</v>
      </c>
      <c r="B2" s="166"/>
      <c r="C2" s="166"/>
      <c r="D2" s="10" t="s">
        <v>499</v>
      </c>
      <c r="E2" s="19" t="s">
        <v>501</v>
      </c>
    </row>
    <row r="3" spans="1:5" s="11" customFormat="1" ht="18.899999999999999" customHeight="1" x14ac:dyDescent="0.3">
      <c r="A3" s="166" t="s">
        <v>602</v>
      </c>
      <c r="B3" s="166"/>
      <c r="C3" s="166"/>
      <c r="D3" s="10" t="s">
        <v>500</v>
      </c>
      <c r="E3" s="19">
        <v>2</v>
      </c>
    </row>
    <row r="4" spans="1:5" s="11" customFormat="1" ht="18.899999999999999" customHeight="1" x14ac:dyDescent="0.3">
      <c r="A4" s="166" t="s">
        <v>516</v>
      </c>
      <c r="B4" s="166"/>
      <c r="C4" s="166"/>
      <c r="D4" s="10"/>
      <c r="E4" s="19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8" t="s">
        <v>559</v>
      </c>
      <c r="B7" s="38"/>
      <c r="C7" s="38"/>
      <c r="D7" s="38"/>
      <c r="E7" s="38"/>
    </row>
    <row r="8" spans="1:5" x14ac:dyDescent="0.2">
      <c r="A8" s="39" t="s">
        <v>86</v>
      </c>
      <c r="B8" s="39" t="s">
        <v>83</v>
      </c>
      <c r="C8" s="39" t="s">
        <v>84</v>
      </c>
      <c r="D8" s="158" t="s">
        <v>276</v>
      </c>
      <c r="E8" s="159" t="s">
        <v>597</v>
      </c>
    </row>
    <row r="9" spans="1:5" x14ac:dyDescent="0.2">
      <c r="A9" s="120">
        <v>4000</v>
      </c>
      <c r="B9" s="119" t="s">
        <v>557</v>
      </c>
      <c r="C9" s="121">
        <f>SUM(C10+C57+C69)</f>
        <v>603645667.68000007</v>
      </c>
      <c r="D9" s="80"/>
      <c r="E9" s="40"/>
    </row>
    <row r="10" spans="1:5" x14ac:dyDescent="0.2">
      <c r="A10" s="120">
        <v>4100</v>
      </c>
      <c r="B10" s="119" t="s">
        <v>223</v>
      </c>
      <c r="C10" s="121">
        <f>SUM(C11+C21+C27+C30+C36+C39+C48)</f>
        <v>151433808.21000001</v>
      </c>
      <c r="D10" s="80"/>
      <c r="E10" s="40"/>
    </row>
    <row r="11" spans="1:5" x14ac:dyDescent="0.2">
      <c r="A11" s="120">
        <v>4110</v>
      </c>
      <c r="B11" s="119" t="s">
        <v>224</v>
      </c>
      <c r="C11" s="121">
        <f>SUM(C12:C20)</f>
        <v>105230619.19000001</v>
      </c>
      <c r="D11" s="80"/>
      <c r="E11" s="40"/>
    </row>
    <row r="12" spans="1:5" x14ac:dyDescent="0.2">
      <c r="A12" s="41">
        <v>4111</v>
      </c>
      <c r="B12" s="42" t="s">
        <v>225</v>
      </c>
      <c r="C12" s="45">
        <v>80735</v>
      </c>
      <c r="D12" s="80"/>
      <c r="E12" s="40"/>
    </row>
    <row r="13" spans="1:5" x14ac:dyDescent="0.2">
      <c r="A13" s="41">
        <v>4112</v>
      </c>
      <c r="B13" s="42" t="s">
        <v>226</v>
      </c>
      <c r="C13" s="45">
        <v>101151436.53</v>
      </c>
      <c r="D13" s="80"/>
      <c r="E13" s="40"/>
    </row>
    <row r="14" spans="1:5" x14ac:dyDescent="0.2">
      <c r="A14" s="41">
        <v>4113</v>
      </c>
      <c r="B14" s="42" t="s">
        <v>227</v>
      </c>
      <c r="C14" s="45">
        <v>226957.73</v>
      </c>
      <c r="D14" s="80"/>
      <c r="E14" s="40"/>
    </row>
    <row r="15" spans="1:5" x14ac:dyDescent="0.2">
      <c r="A15" s="41">
        <v>4114</v>
      </c>
      <c r="B15" s="42" t="s">
        <v>228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229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230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231</v>
      </c>
      <c r="C18" s="45">
        <v>3771489.93</v>
      </c>
      <c r="D18" s="80"/>
      <c r="E18" s="40"/>
    </row>
    <row r="19" spans="1:5" ht="20.399999999999999" x14ac:dyDescent="0.2">
      <c r="A19" s="41">
        <v>4118</v>
      </c>
      <c r="B19" s="43" t="s">
        <v>409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232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233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234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410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235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236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237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238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239</v>
      </c>
      <c r="C28" s="45">
        <v>0</v>
      </c>
      <c r="D28" s="80"/>
      <c r="E28" s="40"/>
    </row>
    <row r="29" spans="1:5" ht="20.399999999999999" x14ac:dyDescent="0.2">
      <c r="A29" s="41">
        <v>4132</v>
      </c>
      <c r="B29" s="43" t="s">
        <v>411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240</v>
      </c>
      <c r="C30" s="121">
        <f>SUM(C31:C35)</f>
        <v>23772968.899999999</v>
      </c>
      <c r="D30" s="80"/>
      <c r="E30" s="40"/>
    </row>
    <row r="31" spans="1:5" x14ac:dyDescent="0.2">
      <c r="A31" s="41">
        <v>4141</v>
      </c>
      <c r="B31" s="42" t="s">
        <v>241</v>
      </c>
      <c r="C31" s="45">
        <v>5741535.6500000004</v>
      </c>
      <c r="D31" s="80"/>
      <c r="E31" s="40"/>
    </row>
    <row r="32" spans="1:5" x14ac:dyDescent="0.2">
      <c r="A32" s="41">
        <v>4143</v>
      </c>
      <c r="B32" s="42" t="s">
        <v>242</v>
      </c>
      <c r="C32" s="45">
        <v>18031433.25</v>
      </c>
      <c r="D32" s="80"/>
      <c r="E32" s="40"/>
    </row>
    <row r="33" spans="1:5" x14ac:dyDescent="0.2">
      <c r="A33" s="41">
        <v>4144</v>
      </c>
      <c r="B33" s="42" t="s">
        <v>243</v>
      </c>
      <c r="C33" s="45">
        <v>0</v>
      </c>
      <c r="D33" s="80"/>
      <c r="E33" s="40"/>
    </row>
    <row r="34" spans="1:5" ht="20.399999999999999" x14ac:dyDescent="0.2">
      <c r="A34" s="41">
        <v>4145</v>
      </c>
      <c r="B34" s="43" t="s">
        <v>412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244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413</v>
      </c>
      <c r="C36" s="121">
        <f>SUM(C37:C38)</f>
        <v>12655513.33</v>
      </c>
      <c r="D36" s="80"/>
      <c r="E36" s="40"/>
    </row>
    <row r="37" spans="1:5" x14ac:dyDescent="0.2">
      <c r="A37" s="41">
        <v>4151</v>
      </c>
      <c r="B37" s="42" t="s">
        <v>413</v>
      </c>
      <c r="C37" s="45">
        <v>12655513.33</v>
      </c>
      <c r="D37" s="80"/>
      <c r="E37" s="40"/>
    </row>
    <row r="38" spans="1:5" ht="20.399999999999999" x14ac:dyDescent="0.2">
      <c r="A38" s="41">
        <v>4154</v>
      </c>
      <c r="B38" s="43" t="s">
        <v>414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415</v>
      </c>
      <c r="C39" s="121">
        <f>SUM(C40:C47)</f>
        <v>9774706.790000001</v>
      </c>
      <c r="D39" s="80"/>
      <c r="E39" s="40"/>
    </row>
    <row r="40" spans="1:5" x14ac:dyDescent="0.2">
      <c r="A40" s="41">
        <v>4161</v>
      </c>
      <c r="B40" s="42" t="s">
        <v>245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246</v>
      </c>
      <c r="C41" s="45">
        <v>4111505.43</v>
      </c>
      <c r="D41" s="80"/>
      <c r="E41" s="40"/>
    </row>
    <row r="42" spans="1:5" x14ac:dyDescent="0.2">
      <c r="A42" s="41">
        <v>4163</v>
      </c>
      <c r="B42" s="42" t="s">
        <v>247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248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249</v>
      </c>
      <c r="C44" s="45">
        <v>0</v>
      </c>
      <c r="D44" s="80"/>
      <c r="E44" s="40"/>
    </row>
    <row r="45" spans="1:5" ht="20.399999999999999" x14ac:dyDescent="0.2">
      <c r="A45" s="41">
        <v>4166</v>
      </c>
      <c r="B45" s="43" t="s">
        <v>416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250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251</v>
      </c>
      <c r="C47" s="45">
        <v>5663201.3600000003</v>
      </c>
      <c r="D47" s="80"/>
      <c r="E47" s="40"/>
    </row>
    <row r="48" spans="1:5" x14ac:dyDescent="0.2">
      <c r="A48" s="120">
        <v>4170</v>
      </c>
      <c r="B48" s="119" t="s">
        <v>493</v>
      </c>
      <c r="C48" s="121">
        <f>SUM(C49:C56)</f>
        <v>0</v>
      </c>
      <c r="D48" s="80"/>
      <c r="E48" s="40"/>
    </row>
    <row r="49" spans="1:5" x14ac:dyDescent="0.2">
      <c r="A49" s="41">
        <v>4171</v>
      </c>
      <c r="B49" s="42" t="s">
        <v>417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418</v>
      </c>
      <c r="C50" s="45">
        <v>0</v>
      </c>
      <c r="D50" s="80"/>
      <c r="E50" s="40"/>
    </row>
    <row r="51" spans="1:5" ht="20.399999999999999" x14ac:dyDescent="0.2">
      <c r="A51" s="41">
        <v>4173</v>
      </c>
      <c r="B51" s="43" t="s">
        <v>419</v>
      </c>
      <c r="C51" s="45">
        <v>0</v>
      </c>
      <c r="D51" s="80"/>
      <c r="E51" s="40"/>
    </row>
    <row r="52" spans="1:5" ht="20.399999999999999" x14ac:dyDescent="0.2">
      <c r="A52" s="41">
        <v>4174</v>
      </c>
      <c r="B52" s="43" t="s">
        <v>420</v>
      </c>
      <c r="C52" s="45">
        <v>0</v>
      </c>
      <c r="D52" s="80"/>
      <c r="E52" s="40"/>
    </row>
    <row r="53" spans="1:5" ht="20.399999999999999" x14ac:dyDescent="0.2">
      <c r="A53" s="41">
        <v>4175</v>
      </c>
      <c r="B53" s="43" t="s">
        <v>421</v>
      </c>
      <c r="C53" s="45">
        <v>0</v>
      </c>
      <c r="D53" s="80"/>
      <c r="E53" s="40"/>
    </row>
    <row r="54" spans="1:5" ht="20.399999999999999" x14ac:dyDescent="0.2">
      <c r="A54" s="41">
        <v>4176</v>
      </c>
      <c r="B54" s="43" t="s">
        <v>422</v>
      </c>
      <c r="C54" s="45">
        <v>0</v>
      </c>
      <c r="D54" s="80"/>
      <c r="E54" s="40"/>
    </row>
    <row r="55" spans="1:5" ht="20.399999999999999" x14ac:dyDescent="0.2">
      <c r="A55" s="41">
        <v>4177</v>
      </c>
      <c r="B55" s="43" t="s">
        <v>423</v>
      </c>
      <c r="C55" s="45">
        <v>0</v>
      </c>
      <c r="D55" s="80"/>
      <c r="E55" s="40"/>
    </row>
    <row r="56" spans="1:5" x14ac:dyDescent="0.2">
      <c r="A56" s="41">
        <v>4178</v>
      </c>
      <c r="B56" s="43" t="s">
        <v>424</v>
      </c>
      <c r="C56" s="45">
        <v>0</v>
      </c>
      <c r="D56" s="80"/>
      <c r="E56" s="40"/>
    </row>
    <row r="57" spans="1:5" ht="30.6" x14ac:dyDescent="0.2">
      <c r="A57" s="120">
        <v>4200</v>
      </c>
      <c r="B57" s="122" t="s">
        <v>425</v>
      </c>
      <c r="C57" s="121">
        <f>+C58+C64</f>
        <v>452211859.47000003</v>
      </c>
      <c r="D57" s="80"/>
      <c r="E57" s="40"/>
    </row>
    <row r="58" spans="1:5" ht="20.399999999999999" x14ac:dyDescent="0.2">
      <c r="A58" s="120">
        <v>4210</v>
      </c>
      <c r="B58" s="122" t="s">
        <v>426</v>
      </c>
      <c r="C58" s="121">
        <f>SUM(C59:C63)</f>
        <v>419738162.80000001</v>
      </c>
      <c r="D58" s="80"/>
      <c r="E58" s="40"/>
    </row>
    <row r="59" spans="1:5" x14ac:dyDescent="0.2">
      <c r="A59" s="41">
        <v>4211</v>
      </c>
      <c r="B59" s="42" t="s">
        <v>252</v>
      </c>
      <c r="C59" s="45">
        <v>241315501.16999999</v>
      </c>
      <c r="D59" s="80"/>
      <c r="E59" s="40"/>
    </row>
    <row r="60" spans="1:5" x14ac:dyDescent="0.2">
      <c r="A60" s="41">
        <v>4212</v>
      </c>
      <c r="B60" s="42" t="s">
        <v>253</v>
      </c>
      <c r="C60" s="45">
        <v>175102262.19</v>
      </c>
      <c r="D60" s="80"/>
      <c r="E60" s="40"/>
    </row>
    <row r="61" spans="1:5" x14ac:dyDescent="0.2">
      <c r="A61" s="41">
        <v>4213</v>
      </c>
      <c r="B61" s="42" t="s">
        <v>254</v>
      </c>
      <c r="C61" s="45">
        <v>2739.34</v>
      </c>
      <c r="D61" s="80"/>
      <c r="E61" s="40"/>
    </row>
    <row r="62" spans="1:5" x14ac:dyDescent="0.2">
      <c r="A62" s="41">
        <v>4214</v>
      </c>
      <c r="B62" s="42" t="s">
        <v>427</v>
      </c>
      <c r="C62" s="45">
        <v>3317660.1</v>
      </c>
      <c r="D62" s="80"/>
      <c r="E62" s="40"/>
    </row>
    <row r="63" spans="1:5" x14ac:dyDescent="0.2">
      <c r="A63" s="41">
        <v>4215</v>
      </c>
      <c r="B63" s="42" t="s">
        <v>428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255</v>
      </c>
      <c r="C64" s="121">
        <f>SUM(C65:C68)</f>
        <v>32473696.670000002</v>
      </c>
      <c r="D64" s="80"/>
      <c r="E64" s="40"/>
    </row>
    <row r="65" spans="1:5" x14ac:dyDescent="0.2">
      <c r="A65" s="41">
        <v>4221</v>
      </c>
      <c r="B65" s="42" t="s">
        <v>256</v>
      </c>
      <c r="C65" s="45">
        <v>32473696.670000002</v>
      </c>
      <c r="D65" s="80"/>
      <c r="E65" s="40"/>
    </row>
    <row r="66" spans="1:5" x14ac:dyDescent="0.2">
      <c r="A66" s="41">
        <v>4223</v>
      </c>
      <c r="B66" s="42" t="s">
        <v>257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259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429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260</v>
      </c>
      <c r="C69" s="121">
        <f>C70+C73+C79+C81+C83</f>
        <v>0</v>
      </c>
      <c r="D69" s="42"/>
      <c r="E69" s="42"/>
    </row>
    <row r="70" spans="1:5" x14ac:dyDescent="0.2">
      <c r="A70" s="123">
        <v>4310</v>
      </c>
      <c r="B70" s="119" t="s">
        <v>261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430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262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263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264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265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266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267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268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269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269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270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270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271</v>
      </c>
      <c r="C83" s="121">
        <f>SUM(C84:C90)</f>
        <v>0</v>
      </c>
      <c r="D83" s="42"/>
      <c r="E83" s="42"/>
    </row>
    <row r="84" spans="1:5" x14ac:dyDescent="0.2">
      <c r="A84" s="44">
        <v>4392</v>
      </c>
      <c r="B84" s="42" t="s">
        <v>272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431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273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274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275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432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271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558</v>
      </c>
      <c r="B92" s="38"/>
      <c r="C92" s="38"/>
      <c r="D92" s="38"/>
      <c r="E92" s="38"/>
    </row>
    <row r="93" spans="1:5" x14ac:dyDescent="0.2">
      <c r="A93" s="39" t="s">
        <v>86</v>
      </c>
      <c r="B93" s="39" t="s">
        <v>83</v>
      </c>
      <c r="C93" s="39" t="s">
        <v>84</v>
      </c>
      <c r="D93" s="39" t="s">
        <v>276</v>
      </c>
      <c r="E93" s="39" t="s">
        <v>597</v>
      </c>
    </row>
    <row r="94" spans="1:5" x14ac:dyDescent="0.2">
      <c r="A94" s="123">
        <v>5000</v>
      </c>
      <c r="B94" s="119" t="s">
        <v>277</v>
      </c>
      <c r="C94" s="121">
        <f>C95+C123+C156+C166+C181+C210</f>
        <v>348484025.38</v>
      </c>
      <c r="D94" s="124">
        <v>1</v>
      </c>
      <c r="E94" s="42"/>
    </row>
    <row r="95" spans="1:5" x14ac:dyDescent="0.2">
      <c r="A95" s="123">
        <v>5100</v>
      </c>
      <c r="B95" s="119" t="s">
        <v>278</v>
      </c>
      <c r="C95" s="121">
        <f>C96+C103+C113</f>
        <v>282961703.61000001</v>
      </c>
      <c r="D95" s="124">
        <f>C95/$C$94</f>
        <v>0.81197898038926752</v>
      </c>
      <c r="E95" s="42"/>
    </row>
    <row r="96" spans="1:5" x14ac:dyDescent="0.2">
      <c r="A96" s="123">
        <v>5110</v>
      </c>
      <c r="B96" s="119" t="s">
        <v>279</v>
      </c>
      <c r="C96" s="121">
        <f>SUM(C97:C102)</f>
        <v>177671590.91</v>
      </c>
      <c r="D96" s="124">
        <f t="shared" ref="D96:D159" si="0">C96/$C$94</f>
        <v>0.50984142161541046</v>
      </c>
      <c r="E96" s="42"/>
    </row>
    <row r="97" spans="1:5" x14ac:dyDescent="0.2">
      <c r="A97" s="44">
        <v>5111</v>
      </c>
      <c r="B97" s="42" t="s">
        <v>280</v>
      </c>
      <c r="C97" s="45">
        <v>109117228.14</v>
      </c>
      <c r="D97" s="46">
        <f t="shared" si="0"/>
        <v>0.31311974206282339</v>
      </c>
      <c r="E97" s="42"/>
    </row>
    <row r="98" spans="1:5" x14ac:dyDescent="0.2">
      <c r="A98" s="44">
        <v>5112</v>
      </c>
      <c r="B98" s="42" t="s">
        <v>281</v>
      </c>
      <c r="C98" s="45">
        <v>1133742.6100000001</v>
      </c>
      <c r="D98" s="46">
        <f t="shared" si="0"/>
        <v>3.2533560434046434E-3</v>
      </c>
      <c r="E98" s="42"/>
    </row>
    <row r="99" spans="1:5" x14ac:dyDescent="0.2">
      <c r="A99" s="44">
        <v>5113</v>
      </c>
      <c r="B99" s="42" t="s">
        <v>282</v>
      </c>
      <c r="C99" s="45">
        <v>20677869.579999998</v>
      </c>
      <c r="D99" s="46">
        <f t="shared" si="0"/>
        <v>5.9336635466868466E-2</v>
      </c>
      <c r="E99" s="42"/>
    </row>
    <row r="100" spans="1:5" x14ac:dyDescent="0.2">
      <c r="A100" s="44">
        <v>5114</v>
      </c>
      <c r="B100" s="42" t="s">
        <v>283</v>
      </c>
      <c r="C100" s="45">
        <v>32061732.18</v>
      </c>
      <c r="D100" s="46">
        <f t="shared" si="0"/>
        <v>9.2003448780869343E-2</v>
      </c>
      <c r="E100" s="42"/>
    </row>
    <row r="101" spans="1:5" x14ac:dyDescent="0.2">
      <c r="A101" s="44">
        <v>5115</v>
      </c>
      <c r="B101" s="42" t="s">
        <v>284</v>
      </c>
      <c r="C101" s="45">
        <v>14681018.4</v>
      </c>
      <c r="D101" s="46">
        <f t="shared" si="0"/>
        <v>4.2128239261444683E-2</v>
      </c>
      <c r="E101" s="42"/>
    </row>
    <row r="102" spans="1:5" x14ac:dyDescent="0.2">
      <c r="A102" s="44">
        <v>5116</v>
      </c>
      <c r="B102" s="42" t="s">
        <v>285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286</v>
      </c>
      <c r="C103" s="121">
        <f>SUM(C104:C112)</f>
        <v>29976550.639999997</v>
      </c>
      <c r="D103" s="124">
        <f t="shared" si="0"/>
        <v>8.6019870228807319E-2</v>
      </c>
      <c r="E103" s="42"/>
    </row>
    <row r="104" spans="1:5" x14ac:dyDescent="0.2">
      <c r="A104" s="44">
        <v>5121</v>
      </c>
      <c r="B104" s="42" t="s">
        <v>287</v>
      </c>
      <c r="C104" s="45">
        <v>4453262.24</v>
      </c>
      <c r="D104" s="46">
        <f t="shared" si="0"/>
        <v>1.2778956611121549E-2</v>
      </c>
      <c r="E104" s="42"/>
    </row>
    <row r="105" spans="1:5" x14ac:dyDescent="0.2">
      <c r="A105" s="44">
        <v>5122</v>
      </c>
      <c r="B105" s="42" t="s">
        <v>288</v>
      </c>
      <c r="C105" s="45">
        <v>1599963.79</v>
      </c>
      <c r="D105" s="46">
        <f t="shared" si="0"/>
        <v>4.5912112850950331E-3</v>
      </c>
      <c r="E105" s="42"/>
    </row>
    <row r="106" spans="1:5" x14ac:dyDescent="0.2">
      <c r="A106" s="44">
        <v>5123</v>
      </c>
      <c r="B106" s="42" t="s">
        <v>289</v>
      </c>
      <c r="C106" s="45">
        <v>19720</v>
      </c>
      <c r="D106" s="46">
        <f t="shared" si="0"/>
        <v>5.6587959745060266E-5</v>
      </c>
      <c r="E106" s="42"/>
    </row>
    <row r="107" spans="1:5" x14ac:dyDescent="0.2">
      <c r="A107" s="44">
        <v>5124</v>
      </c>
      <c r="B107" s="42" t="s">
        <v>290</v>
      </c>
      <c r="C107" s="45">
        <v>3645158.76</v>
      </c>
      <c r="D107" s="46">
        <f t="shared" si="0"/>
        <v>1.0460045495701511E-2</v>
      </c>
      <c r="E107" s="42"/>
    </row>
    <row r="108" spans="1:5" x14ac:dyDescent="0.2">
      <c r="A108" s="44">
        <v>5125</v>
      </c>
      <c r="B108" s="42" t="s">
        <v>291</v>
      </c>
      <c r="C108" s="45">
        <v>660879.77</v>
      </c>
      <c r="D108" s="46">
        <f t="shared" si="0"/>
        <v>1.8964420801767083E-3</v>
      </c>
      <c r="E108" s="42"/>
    </row>
    <row r="109" spans="1:5" x14ac:dyDescent="0.2">
      <c r="A109" s="44">
        <v>5126</v>
      </c>
      <c r="B109" s="42" t="s">
        <v>292</v>
      </c>
      <c r="C109" s="45">
        <v>13793142.75</v>
      </c>
      <c r="D109" s="46">
        <f t="shared" si="0"/>
        <v>3.9580416160997459E-2</v>
      </c>
      <c r="E109" s="42"/>
    </row>
    <row r="110" spans="1:5" x14ac:dyDescent="0.2">
      <c r="A110" s="44">
        <v>5127</v>
      </c>
      <c r="B110" s="42" t="s">
        <v>293</v>
      </c>
      <c r="C110" s="45">
        <v>1564699.07</v>
      </c>
      <c r="D110" s="46">
        <f t="shared" si="0"/>
        <v>4.4900166321649717E-3</v>
      </c>
      <c r="E110" s="42"/>
    </row>
    <row r="111" spans="1:5" x14ac:dyDescent="0.2">
      <c r="A111" s="44">
        <v>5128</v>
      </c>
      <c r="B111" s="42" t="s">
        <v>294</v>
      </c>
      <c r="C111" s="45">
        <v>17917.900000000001</v>
      </c>
      <c r="D111" s="46">
        <f t="shared" si="0"/>
        <v>5.141670405253628E-5</v>
      </c>
      <c r="E111" s="42"/>
    </row>
    <row r="112" spans="1:5" x14ac:dyDescent="0.2">
      <c r="A112" s="44">
        <v>5129</v>
      </c>
      <c r="B112" s="42" t="s">
        <v>295</v>
      </c>
      <c r="C112" s="45">
        <v>4221806.3600000003</v>
      </c>
      <c r="D112" s="46">
        <f t="shared" si="0"/>
        <v>1.2114777299752506E-2</v>
      </c>
      <c r="E112" s="42"/>
    </row>
    <row r="113" spans="1:5" x14ac:dyDescent="0.2">
      <c r="A113" s="123">
        <v>5130</v>
      </c>
      <c r="B113" s="119" t="s">
        <v>296</v>
      </c>
      <c r="C113" s="121">
        <f>SUM(C114:C122)</f>
        <v>75313562.060000002</v>
      </c>
      <c r="D113" s="124">
        <f t="shared" si="0"/>
        <v>0.21611768854504962</v>
      </c>
      <c r="E113" s="42"/>
    </row>
    <row r="114" spans="1:5" x14ac:dyDescent="0.2">
      <c r="A114" s="44">
        <v>5131</v>
      </c>
      <c r="B114" s="42" t="s">
        <v>297</v>
      </c>
      <c r="C114" s="45">
        <v>6691719.9900000002</v>
      </c>
      <c r="D114" s="46">
        <f t="shared" si="0"/>
        <v>1.9202372282927743E-2</v>
      </c>
      <c r="E114" s="42"/>
    </row>
    <row r="115" spans="1:5" x14ac:dyDescent="0.2">
      <c r="A115" s="44">
        <v>5132</v>
      </c>
      <c r="B115" s="42" t="s">
        <v>298</v>
      </c>
      <c r="C115" s="45">
        <v>3265436.41</v>
      </c>
      <c r="D115" s="46">
        <f t="shared" si="0"/>
        <v>9.3704048741954423E-3</v>
      </c>
      <c r="E115" s="42"/>
    </row>
    <row r="116" spans="1:5" x14ac:dyDescent="0.2">
      <c r="A116" s="44">
        <v>5133</v>
      </c>
      <c r="B116" s="42" t="s">
        <v>299</v>
      </c>
      <c r="C116" s="45">
        <v>28990236.690000001</v>
      </c>
      <c r="D116" s="46">
        <f t="shared" si="0"/>
        <v>8.3189571339426435E-2</v>
      </c>
      <c r="E116" s="42"/>
    </row>
    <row r="117" spans="1:5" x14ac:dyDescent="0.2">
      <c r="A117" s="44">
        <v>5134</v>
      </c>
      <c r="B117" s="42" t="s">
        <v>300</v>
      </c>
      <c r="C117" s="45">
        <v>4164648</v>
      </c>
      <c r="D117" s="46">
        <f t="shared" si="0"/>
        <v>1.1950757270605768E-2</v>
      </c>
      <c r="E117" s="42"/>
    </row>
    <row r="118" spans="1:5" x14ac:dyDescent="0.2">
      <c r="A118" s="44">
        <v>5135</v>
      </c>
      <c r="B118" s="42" t="s">
        <v>301</v>
      </c>
      <c r="C118" s="45">
        <v>6454770.4100000001</v>
      </c>
      <c r="D118" s="46">
        <f t="shared" si="0"/>
        <v>1.8522428403888749E-2</v>
      </c>
      <c r="E118" s="42"/>
    </row>
    <row r="119" spans="1:5" x14ac:dyDescent="0.2">
      <c r="A119" s="44">
        <v>5136</v>
      </c>
      <c r="B119" s="42" t="s">
        <v>302</v>
      </c>
      <c r="C119" s="45">
        <v>1462950.88</v>
      </c>
      <c r="D119" s="46">
        <f t="shared" si="0"/>
        <v>4.1980428755801465E-3</v>
      </c>
      <c r="E119" s="42"/>
    </row>
    <row r="120" spans="1:5" x14ac:dyDescent="0.2">
      <c r="A120" s="44">
        <v>5137</v>
      </c>
      <c r="B120" s="42" t="s">
        <v>303</v>
      </c>
      <c r="C120" s="45">
        <v>36000.44</v>
      </c>
      <c r="D120" s="46">
        <f t="shared" si="0"/>
        <v>1.0330585443835991E-4</v>
      </c>
      <c r="E120" s="42"/>
    </row>
    <row r="121" spans="1:5" x14ac:dyDescent="0.2">
      <c r="A121" s="44">
        <v>5138</v>
      </c>
      <c r="B121" s="42" t="s">
        <v>304</v>
      </c>
      <c r="C121" s="45">
        <v>20291732.09</v>
      </c>
      <c r="D121" s="46">
        <f t="shared" si="0"/>
        <v>5.8228586139273203E-2</v>
      </c>
      <c r="E121" s="42"/>
    </row>
    <row r="122" spans="1:5" x14ac:dyDescent="0.2">
      <c r="A122" s="44">
        <v>5139</v>
      </c>
      <c r="B122" s="42" t="s">
        <v>305</v>
      </c>
      <c r="C122" s="45">
        <v>3956067.15</v>
      </c>
      <c r="D122" s="46">
        <f t="shared" si="0"/>
        <v>1.1352219504713757E-2</v>
      </c>
      <c r="E122" s="42"/>
    </row>
    <row r="123" spans="1:5" x14ac:dyDescent="0.2">
      <c r="A123" s="123">
        <v>5200</v>
      </c>
      <c r="B123" s="119" t="s">
        <v>306</v>
      </c>
      <c r="C123" s="121">
        <f>C124+C127+C130+C133+C138+C142+C145+C147+C153</f>
        <v>61918928.959999993</v>
      </c>
      <c r="D123" s="124">
        <f t="shared" si="0"/>
        <v>0.17768082451550335</v>
      </c>
      <c r="E123" s="42"/>
    </row>
    <row r="124" spans="1:5" x14ac:dyDescent="0.2">
      <c r="A124" s="123">
        <v>5210</v>
      </c>
      <c r="B124" s="119" t="s">
        <v>307</v>
      </c>
      <c r="C124" s="121">
        <f>SUM(C125:C126)</f>
        <v>1043588.57</v>
      </c>
      <c r="D124" s="124">
        <f t="shared" si="0"/>
        <v>2.9946525349677997E-3</v>
      </c>
      <c r="E124" s="42"/>
    </row>
    <row r="125" spans="1:5" x14ac:dyDescent="0.2">
      <c r="A125" s="44">
        <v>5211</v>
      </c>
      <c r="B125" s="42" t="s">
        <v>308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309</v>
      </c>
      <c r="C126" s="45">
        <v>1043588.57</v>
      </c>
      <c r="D126" s="46">
        <f t="shared" si="0"/>
        <v>2.9946525349677997E-3</v>
      </c>
      <c r="E126" s="42"/>
    </row>
    <row r="127" spans="1:5" x14ac:dyDescent="0.2">
      <c r="A127" s="123">
        <v>5220</v>
      </c>
      <c r="B127" s="119" t="s">
        <v>310</v>
      </c>
      <c r="C127" s="121">
        <f>SUM(C128:C129)</f>
        <v>37158797.07</v>
      </c>
      <c r="D127" s="124">
        <f t="shared" si="0"/>
        <v>0.10662984344685716</v>
      </c>
      <c r="E127" s="42"/>
    </row>
    <row r="128" spans="1:5" x14ac:dyDescent="0.2">
      <c r="A128" s="44">
        <v>5221</v>
      </c>
      <c r="B128" s="42" t="s">
        <v>311</v>
      </c>
      <c r="C128" s="45">
        <v>37158797.07</v>
      </c>
      <c r="D128" s="46">
        <f t="shared" si="0"/>
        <v>0.10662984344685716</v>
      </c>
      <c r="E128" s="42"/>
    </row>
    <row r="129" spans="1:5" x14ac:dyDescent="0.2">
      <c r="A129" s="44">
        <v>5222</v>
      </c>
      <c r="B129" s="42" t="s">
        <v>312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257</v>
      </c>
      <c r="C130" s="121">
        <f>SUM(C131:C132)</f>
        <v>5156000</v>
      </c>
      <c r="D130" s="124">
        <f t="shared" si="0"/>
        <v>1.4795513207177015E-2</v>
      </c>
      <c r="E130" s="42"/>
    </row>
    <row r="131" spans="1:5" x14ac:dyDescent="0.2">
      <c r="A131" s="44">
        <v>5231</v>
      </c>
      <c r="B131" s="42" t="s">
        <v>313</v>
      </c>
      <c r="C131" s="45">
        <v>164000</v>
      </c>
      <c r="D131" s="46">
        <f t="shared" si="0"/>
        <v>4.7060980721044034E-4</v>
      </c>
      <c r="E131" s="42"/>
    </row>
    <row r="132" spans="1:5" x14ac:dyDescent="0.2">
      <c r="A132" s="44">
        <v>5232</v>
      </c>
      <c r="B132" s="42" t="s">
        <v>314</v>
      </c>
      <c r="C132" s="45">
        <v>4992000</v>
      </c>
      <c r="D132" s="46">
        <f t="shared" si="0"/>
        <v>1.4324903399966575E-2</v>
      </c>
      <c r="E132" s="42"/>
    </row>
    <row r="133" spans="1:5" x14ac:dyDescent="0.2">
      <c r="A133" s="123">
        <v>5240</v>
      </c>
      <c r="B133" s="119" t="s">
        <v>258</v>
      </c>
      <c r="C133" s="121">
        <f>SUM(C134:C137)</f>
        <v>18560543.319999997</v>
      </c>
      <c r="D133" s="124">
        <f t="shared" si="0"/>
        <v>5.3260815326501371E-2</v>
      </c>
      <c r="E133" s="42"/>
    </row>
    <row r="134" spans="1:5" x14ac:dyDescent="0.2">
      <c r="A134" s="44">
        <v>5241</v>
      </c>
      <c r="B134" s="42" t="s">
        <v>315</v>
      </c>
      <c r="C134" s="45">
        <v>14818592.27</v>
      </c>
      <c r="D134" s="46">
        <f t="shared" si="0"/>
        <v>4.2523017386065981E-2</v>
      </c>
      <c r="E134" s="42"/>
    </row>
    <row r="135" spans="1:5" x14ac:dyDescent="0.2">
      <c r="A135" s="44">
        <v>5242</v>
      </c>
      <c r="B135" s="42" t="s">
        <v>316</v>
      </c>
      <c r="C135" s="45">
        <v>2320851.06</v>
      </c>
      <c r="D135" s="46">
        <f t="shared" si="0"/>
        <v>6.6598492067728426E-3</v>
      </c>
      <c r="E135" s="42"/>
    </row>
    <row r="136" spans="1:5" x14ac:dyDescent="0.2">
      <c r="A136" s="44">
        <v>5243</v>
      </c>
      <c r="B136" s="42" t="s">
        <v>317</v>
      </c>
      <c r="C136" s="45">
        <v>1421099.99</v>
      </c>
      <c r="D136" s="46">
        <f t="shared" si="0"/>
        <v>4.0779487336625531E-3</v>
      </c>
      <c r="E136" s="42"/>
    </row>
    <row r="137" spans="1:5" x14ac:dyDescent="0.2">
      <c r="A137" s="44">
        <v>5244</v>
      </c>
      <c r="B137" s="42" t="s">
        <v>318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259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319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320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321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322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323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324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325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326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327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328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329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330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331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332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333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334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335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336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252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337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338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253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339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340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254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341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342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343</v>
      </c>
      <c r="C166" s="121">
        <f>C167+C170+C173+C176+C178</f>
        <v>3603392.81</v>
      </c>
      <c r="D166" s="124">
        <f t="shared" si="1"/>
        <v>1.0340195095229189E-2</v>
      </c>
      <c r="E166" s="42"/>
    </row>
    <row r="167" spans="1:5" x14ac:dyDescent="0.2">
      <c r="A167" s="123">
        <v>5410</v>
      </c>
      <c r="B167" s="119" t="s">
        <v>344</v>
      </c>
      <c r="C167" s="121">
        <f>SUM(C168:C169)</f>
        <v>3603392.81</v>
      </c>
      <c r="D167" s="124">
        <f t="shared" si="1"/>
        <v>1.0340195095229189E-2</v>
      </c>
      <c r="E167" s="42"/>
    </row>
    <row r="168" spans="1:5" x14ac:dyDescent="0.2">
      <c r="A168" s="44">
        <v>5411</v>
      </c>
      <c r="B168" s="42" t="s">
        <v>345</v>
      </c>
      <c r="C168" s="45">
        <v>3603392.81</v>
      </c>
      <c r="D168" s="46">
        <f t="shared" si="1"/>
        <v>1.0340195095229189E-2</v>
      </c>
      <c r="E168" s="42"/>
    </row>
    <row r="169" spans="1:5" x14ac:dyDescent="0.2">
      <c r="A169" s="44">
        <v>5412</v>
      </c>
      <c r="B169" s="42" t="s">
        <v>346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347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348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349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350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351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352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353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353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354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355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356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357</v>
      </c>
      <c r="C181" s="121">
        <f>C182+C191+C194+C200</f>
        <v>0</v>
      </c>
      <c r="D181" s="124">
        <f t="shared" si="1"/>
        <v>0</v>
      </c>
      <c r="E181" s="42"/>
    </row>
    <row r="182" spans="1:5" x14ac:dyDescent="0.2">
      <c r="A182" s="123">
        <v>5510</v>
      </c>
      <c r="B182" s="119" t="s">
        <v>358</v>
      </c>
      <c r="C182" s="121">
        <f>SUM(C183:C190)</f>
        <v>0</v>
      </c>
      <c r="D182" s="124">
        <f t="shared" si="1"/>
        <v>0</v>
      </c>
      <c r="E182" s="42"/>
    </row>
    <row r="183" spans="1:5" x14ac:dyDescent="0.2">
      <c r="A183" s="44">
        <v>5511</v>
      </c>
      <c r="B183" s="42" t="s">
        <v>359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360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361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362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363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364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365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366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367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368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369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370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371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372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373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374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375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376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377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433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379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274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380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434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381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382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383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zoomScale="80" zoomScaleNormal="80" workbookViewId="0">
      <selection activeCell="A7" sqref="A7"/>
    </sheetView>
  </sheetViews>
  <sheetFormatPr baseColWidth="10" defaultColWidth="9.109375" defaultRowHeight="10.199999999999999" x14ac:dyDescent="0.2"/>
  <cols>
    <col min="1" max="1" width="10" style="14" customWidth="1"/>
    <col min="2" max="2" width="64.5546875" style="14" bestFit="1" customWidth="1"/>
    <col min="3" max="3" width="16.44140625" style="14" bestFit="1" customWidth="1"/>
    <col min="4" max="4" width="19.109375" style="14" customWidth="1"/>
    <col min="5" max="5" width="28" style="14" customWidth="1"/>
    <col min="6" max="6" width="22.6640625" style="14" customWidth="1"/>
    <col min="7" max="8" width="16.6640625" style="14" customWidth="1"/>
    <col min="9" max="9" width="27.109375" style="14" customWidth="1"/>
    <col min="10" max="10" width="22.21875" style="14" customWidth="1"/>
    <col min="11" max="16384" width="9.109375" style="14"/>
  </cols>
  <sheetData>
    <row r="1" spans="1:8" s="11" customFormat="1" ht="18.899999999999999" customHeight="1" x14ac:dyDescent="0.3">
      <c r="A1" s="173" t="s">
        <v>601</v>
      </c>
      <c r="B1" s="174"/>
      <c r="C1" s="174"/>
      <c r="D1" s="174"/>
      <c r="E1" s="174"/>
      <c r="F1" s="174"/>
      <c r="G1" s="10" t="s">
        <v>498</v>
      </c>
      <c r="H1" s="19">
        <v>2024</v>
      </c>
    </row>
    <row r="2" spans="1:8" s="11" customFormat="1" ht="18.899999999999999" customHeight="1" x14ac:dyDescent="0.3">
      <c r="A2" s="173" t="s">
        <v>502</v>
      </c>
      <c r="B2" s="174"/>
      <c r="C2" s="174"/>
      <c r="D2" s="174"/>
      <c r="E2" s="174"/>
      <c r="F2" s="174"/>
      <c r="G2" s="10" t="s">
        <v>499</v>
      </c>
      <c r="H2" s="19" t="s">
        <v>501</v>
      </c>
    </row>
    <row r="3" spans="1:8" s="11" customFormat="1" ht="18.899999999999999" customHeight="1" x14ac:dyDescent="0.3">
      <c r="A3" s="173" t="s">
        <v>602</v>
      </c>
      <c r="B3" s="174"/>
      <c r="C3" s="174"/>
      <c r="D3" s="174"/>
      <c r="E3" s="174"/>
      <c r="F3" s="174"/>
      <c r="G3" s="10" t="s">
        <v>500</v>
      </c>
      <c r="H3" s="19">
        <v>2</v>
      </c>
    </row>
    <row r="4" spans="1:8" s="11" customFormat="1" ht="18.899999999999999" customHeight="1" x14ac:dyDescent="0.3">
      <c r="A4" s="173" t="s">
        <v>516</v>
      </c>
      <c r="B4" s="174"/>
      <c r="C4" s="174"/>
      <c r="D4" s="174"/>
      <c r="E4" s="174"/>
      <c r="F4" s="174"/>
      <c r="G4" s="10"/>
      <c r="H4" s="19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8">
        <v>56055280.789999999</v>
      </c>
    </row>
    <row r="10" spans="1:8" x14ac:dyDescent="0.2">
      <c r="A10" s="16">
        <v>1115</v>
      </c>
      <c r="B10" s="14" t="s">
        <v>118</v>
      </c>
      <c r="C10" s="18">
        <v>0</v>
      </c>
    </row>
    <row r="11" spans="1:8" x14ac:dyDescent="0.2">
      <c r="A11" s="16">
        <v>1121</v>
      </c>
      <c r="B11" s="14" t="s">
        <v>119</v>
      </c>
      <c r="C11" s="18">
        <v>0</v>
      </c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115</v>
      </c>
    </row>
    <row r="15" spans="1:8" x14ac:dyDescent="0.2">
      <c r="A15" s="16">
        <v>1122</v>
      </c>
      <c r="B15" s="14" t="s">
        <v>121</v>
      </c>
      <c r="C15" s="18">
        <v>894674.71</v>
      </c>
      <c r="D15" s="18">
        <v>894674.71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122</v>
      </c>
      <c r="C16" s="18">
        <v>530157.94999999995</v>
      </c>
      <c r="D16" s="18">
        <v>667877.4</v>
      </c>
      <c r="E16" s="18">
        <v>0</v>
      </c>
      <c r="F16" s="18">
        <v>0</v>
      </c>
      <c r="G16" s="18">
        <v>0</v>
      </c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8">
        <v>1727957.29</v>
      </c>
      <c r="D20" s="18">
        <v>1727957.29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129</v>
      </c>
      <c r="C21" s="18">
        <v>290069.42</v>
      </c>
      <c r="D21" s="18">
        <v>290069.42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482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483</v>
      </c>
      <c r="C23" s="18">
        <v>15479260.039999999</v>
      </c>
      <c r="D23" s="18">
        <v>15479260.039999999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130</v>
      </c>
      <c r="C24" s="18">
        <v>7295814.46</v>
      </c>
      <c r="D24" s="18">
        <v>7295814.46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131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132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133</v>
      </c>
      <c r="C27" s="18">
        <v>42371677.890000001</v>
      </c>
      <c r="D27" s="18">
        <v>42371677.890000001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8">
        <f>SUM(C33:C37)</f>
        <v>0</v>
      </c>
    </row>
    <row r="33" spans="1:8" x14ac:dyDescent="0.2">
      <c r="A33" s="16">
        <v>1141</v>
      </c>
      <c r="B33" s="14" t="s">
        <v>137</v>
      </c>
      <c r="C33" s="18">
        <v>0</v>
      </c>
    </row>
    <row r="34" spans="1:8" x14ac:dyDescent="0.2">
      <c r="A34" s="16">
        <v>1142</v>
      </c>
      <c r="B34" s="14" t="s">
        <v>138</v>
      </c>
      <c r="C34" s="18">
        <v>0</v>
      </c>
    </row>
    <row r="35" spans="1:8" x14ac:dyDescent="0.2">
      <c r="A35" s="16">
        <v>1143</v>
      </c>
      <c r="B35" s="14" t="s">
        <v>139</v>
      </c>
      <c r="C35" s="18">
        <v>0</v>
      </c>
    </row>
    <row r="36" spans="1:8" x14ac:dyDescent="0.2">
      <c r="A36" s="16">
        <v>1144</v>
      </c>
      <c r="B36" s="14" t="s">
        <v>140</v>
      </c>
      <c r="C36" s="18">
        <v>0</v>
      </c>
    </row>
    <row r="37" spans="1:8" x14ac:dyDescent="0.2">
      <c r="A37" s="16">
        <v>1145</v>
      </c>
      <c r="B37" s="14" t="s">
        <v>141</v>
      </c>
      <c r="C37" s="18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8">
        <f>C42</f>
        <v>0</v>
      </c>
    </row>
    <row r="42" spans="1:8" x14ac:dyDescent="0.2">
      <c r="A42" s="16">
        <v>1151</v>
      </c>
      <c r="B42" s="14" t="s">
        <v>145</v>
      </c>
      <c r="C42" s="18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8">
        <v>4547159.5199999996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8">
        <v>0</v>
      </c>
    </row>
    <row r="51" spans="1:10" x14ac:dyDescent="0.2">
      <c r="A51" s="16">
        <v>1212</v>
      </c>
      <c r="B51" s="14" t="s">
        <v>560</v>
      </c>
      <c r="C51" s="18">
        <v>182696.22</v>
      </c>
    </row>
    <row r="52" spans="1:10" x14ac:dyDescent="0.2">
      <c r="A52" s="16">
        <v>1214</v>
      </c>
      <c r="B52" s="14" t="s">
        <v>147</v>
      </c>
      <c r="C52" s="18">
        <v>0</v>
      </c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8">
        <f>SUM(C57:C63)</f>
        <v>2275460429.96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150</v>
      </c>
      <c r="C57" s="18">
        <v>483820328.87</v>
      </c>
      <c r="D57" s="145"/>
      <c r="E57" s="145"/>
    </row>
    <row r="58" spans="1:10" x14ac:dyDescent="0.2">
      <c r="A58" s="16">
        <v>1232</v>
      </c>
      <c r="B58" s="14" t="s">
        <v>151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152</v>
      </c>
      <c r="C59" s="18">
        <v>216839803.91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153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154</v>
      </c>
      <c r="C61" s="18">
        <v>1521667254.6700001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155</v>
      </c>
      <c r="C62" s="18">
        <v>41321523.710000001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156</v>
      </c>
      <c r="C63" s="18">
        <v>11811518.800000001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157</v>
      </c>
      <c r="C64" s="18">
        <f>SUM(C65:C72)</f>
        <v>448372168.02000004</v>
      </c>
      <c r="D64" s="18">
        <f t="shared" ref="D64:E64" si="0">SUM(D65:D72)</f>
        <v>0</v>
      </c>
      <c r="E64" s="18">
        <f t="shared" si="0"/>
        <v>174888038.15000001</v>
      </c>
    </row>
    <row r="65" spans="1:9" x14ac:dyDescent="0.2">
      <c r="A65" s="16">
        <v>1241</v>
      </c>
      <c r="B65" s="14" t="s">
        <v>158</v>
      </c>
      <c r="C65" s="18">
        <v>64836291.829999998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159</v>
      </c>
      <c r="C66" s="18">
        <v>19113099.969999999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160</v>
      </c>
      <c r="C67" s="18">
        <v>2034114.97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161</v>
      </c>
      <c r="C68" s="18">
        <v>191313670.96000001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162</v>
      </c>
      <c r="C69" s="18">
        <v>24219353.18</v>
      </c>
      <c r="D69" s="18">
        <v>0</v>
      </c>
      <c r="E69" s="18">
        <v>174611038.15000001</v>
      </c>
    </row>
    <row r="70" spans="1:9" x14ac:dyDescent="0.2">
      <c r="A70" s="16">
        <v>1246</v>
      </c>
      <c r="B70" s="14" t="s">
        <v>163</v>
      </c>
      <c r="C70" s="18">
        <v>145226619.11000001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164</v>
      </c>
      <c r="C71" s="18">
        <v>1010016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165</v>
      </c>
      <c r="C72" s="18">
        <v>619002</v>
      </c>
      <c r="D72" s="18">
        <v>0</v>
      </c>
      <c r="E72" s="18">
        <v>277000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8">
        <f>SUM(C77:C81)</f>
        <v>13335260.559999999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168</v>
      </c>
      <c r="C77" s="18">
        <v>11813863.859999999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169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170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171</v>
      </c>
      <c r="C80" s="18">
        <v>1521396.7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172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173</v>
      </c>
      <c r="C82" s="18">
        <f>SUM(C83:C88)</f>
        <v>1232245.98</v>
      </c>
      <c r="D82" s="145"/>
      <c r="E82" s="145"/>
    </row>
    <row r="83" spans="1:8" x14ac:dyDescent="0.2">
      <c r="A83" s="16">
        <v>1271</v>
      </c>
      <c r="B83" s="14" t="s">
        <v>174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175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8">
        <v>1232245.98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8">
        <f>SUM(C93:C94)</f>
        <v>0</v>
      </c>
    </row>
    <row r="93" spans="1:8" x14ac:dyDescent="0.2">
      <c r="A93" s="16">
        <v>1161</v>
      </c>
      <c r="B93" s="14" t="s">
        <v>182</v>
      </c>
      <c r="C93" s="18">
        <v>0</v>
      </c>
    </row>
    <row r="94" spans="1:8" x14ac:dyDescent="0.2">
      <c r="A94" s="16">
        <v>1162</v>
      </c>
      <c r="B94" s="14" t="s">
        <v>183</v>
      </c>
      <c r="C94" s="18">
        <v>0</v>
      </c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8">
        <f>SUM(C99:C102)</f>
        <v>-16980</v>
      </c>
    </row>
    <row r="99" spans="1:8" x14ac:dyDescent="0.2">
      <c r="A99" s="16">
        <v>1191</v>
      </c>
      <c r="B99" s="14" t="s">
        <v>485</v>
      </c>
      <c r="C99" s="18">
        <v>-16980</v>
      </c>
    </row>
    <row r="100" spans="1:8" x14ac:dyDescent="0.2">
      <c r="A100" s="16">
        <v>1192</v>
      </c>
      <c r="B100" s="14" t="s">
        <v>486</v>
      </c>
      <c r="C100" s="18">
        <v>0</v>
      </c>
    </row>
    <row r="101" spans="1:8" x14ac:dyDescent="0.2">
      <c r="A101" s="16">
        <v>1193</v>
      </c>
      <c r="B101" s="14" t="s">
        <v>487</v>
      </c>
      <c r="C101" s="18">
        <v>0</v>
      </c>
    </row>
    <row r="102" spans="1:8" x14ac:dyDescent="0.2">
      <c r="A102" s="16">
        <v>1194</v>
      </c>
      <c r="B102" s="14" t="s">
        <v>488</v>
      </c>
      <c r="C102" s="18">
        <v>0</v>
      </c>
    </row>
    <row r="103" spans="1:8" x14ac:dyDescent="0.2">
      <c r="A103" s="16">
        <v>1290</v>
      </c>
      <c r="B103" s="14" t="s">
        <v>184</v>
      </c>
      <c r="C103" s="18">
        <f>SUM(C104:C106)</f>
        <v>0</v>
      </c>
    </row>
    <row r="104" spans="1:8" x14ac:dyDescent="0.2">
      <c r="A104" s="16">
        <v>1291</v>
      </c>
      <c r="B104" s="14" t="s">
        <v>185</v>
      </c>
      <c r="C104" s="18">
        <v>0</v>
      </c>
    </row>
    <row r="105" spans="1:8" x14ac:dyDescent="0.2">
      <c r="A105" s="16">
        <v>1292</v>
      </c>
      <c r="B105" s="14" t="s">
        <v>186</v>
      </c>
      <c r="C105" s="18">
        <v>0</v>
      </c>
    </row>
    <row r="106" spans="1:8" x14ac:dyDescent="0.2">
      <c r="A106" s="16">
        <v>1293</v>
      </c>
      <c r="B106" s="14" t="s">
        <v>187</v>
      </c>
      <c r="C106" s="18">
        <v>0</v>
      </c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8">
        <f>SUM(C111:C119)</f>
        <v>55530838.669999994</v>
      </c>
      <c r="D110" s="18">
        <f>SUM(D111:D119)</f>
        <v>55530838.669999994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190</v>
      </c>
      <c r="C111" s="18">
        <v>3326922.75</v>
      </c>
      <c r="D111" s="18">
        <f>C111</f>
        <v>3326922.75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191</v>
      </c>
      <c r="C112" s="18">
        <v>20942972.530000001</v>
      </c>
      <c r="D112" s="18">
        <f t="shared" ref="D112:D119" si="1">C112</f>
        <v>20942972.530000001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192</v>
      </c>
      <c r="C113" s="18">
        <v>10568230.66</v>
      </c>
      <c r="D113" s="18">
        <f t="shared" si="1"/>
        <v>10568230.66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193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194</v>
      </c>
      <c r="C115" s="18">
        <v>960745.33</v>
      </c>
      <c r="D115" s="18">
        <f t="shared" si="1"/>
        <v>960745.33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195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196</v>
      </c>
      <c r="C117" s="18">
        <v>17185823.77</v>
      </c>
      <c r="D117" s="18">
        <f t="shared" si="1"/>
        <v>17185823.77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197</v>
      </c>
      <c r="C118" s="18">
        <v>-1514.37</v>
      </c>
      <c r="D118" s="18">
        <f t="shared" si="1"/>
        <v>-1514.37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198</v>
      </c>
      <c r="C119" s="18">
        <v>2547658</v>
      </c>
      <c r="D119" s="18">
        <f t="shared" si="1"/>
        <v>2547658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199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200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201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202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8">
        <f>SUM(C128:C133)</f>
        <v>0</v>
      </c>
    </row>
    <row r="128" spans="1:8" x14ac:dyDescent="0.2">
      <c r="A128" s="16">
        <v>2161</v>
      </c>
      <c r="B128" s="14" t="s">
        <v>204</v>
      </c>
      <c r="C128" s="18">
        <v>0</v>
      </c>
    </row>
    <row r="129" spans="1:8" x14ac:dyDescent="0.2">
      <c r="A129" s="16">
        <v>2162</v>
      </c>
      <c r="B129" s="14" t="s">
        <v>205</v>
      </c>
      <c r="C129" s="18">
        <v>0</v>
      </c>
    </row>
    <row r="130" spans="1:8" x14ac:dyDescent="0.2">
      <c r="A130" s="16">
        <v>2163</v>
      </c>
      <c r="B130" s="14" t="s">
        <v>206</v>
      </c>
      <c r="C130" s="18">
        <v>0</v>
      </c>
    </row>
    <row r="131" spans="1:8" x14ac:dyDescent="0.2">
      <c r="A131" s="16">
        <v>2164</v>
      </c>
      <c r="B131" s="14" t="s">
        <v>207</v>
      </c>
      <c r="C131" s="18">
        <v>0</v>
      </c>
    </row>
    <row r="132" spans="1:8" x14ac:dyDescent="0.2">
      <c r="A132" s="16">
        <v>2165</v>
      </c>
      <c r="B132" s="14" t="s">
        <v>208</v>
      </c>
      <c r="C132" s="18">
        <v>0</v>
      </c>
    </row>
    <row r="133" spans="1:8" x14ac:dyDescent="0.2">
      <c r="A133" s="16">
        <v>2166</v>
      </c>
      <c r="B133" s="14" t="s">
        <v>209</v>
      </c>
      <c r="C133" s="18">
        <v>0</v>
      </c>
    </row>
    <row r="134" spans="1:8" x14ac:dyDescent="0.2">
      <c r="A134" s="16">
        <v>2250</v>
      </c>
      <c r="B134" s="14" t="s">
        <v>210</v>
      </c>
      <c r="C134" s="18">
        <f>SUM(C135:C140)</f>
        <v>0</v>
      </c>
    </row>
    <row r="135" spans="1:8" x14ac:dyDescent="0.2">
      <c r="A135" s="16">
        <v>2251</v>
      </c>
      <c r="B135" s="14" t="s">
        <v>211</v>
      </c>
      <c r="C135" s="18">
        <v>0</v>
      </c>
    </row>
    <row r="136" spans="1:8" x14ac:dyDescent="0.2">
      <c r="A136" s="16">
        <v>2252</v>
      </c>
      <c r="B136" s="14" t="s">
        <v>212</v>
      </c>
      <c r="C136" s="18">
        <v>0</v>
      </c>
    </row>
    <row r="137" spans="1:8" x14ac:dyDescent="0.2">
      <c r="A137" s="16">
        <v>2253</v>
      </c>
      <c r="B137" s="14" t="s">
        <v>213</v>
      </c>
      <c r="C137" s="18">
        <v>0</v>
      </c>
    </row>
    <row r="138" spans="1:8" x14ac:dyDescent="0.2">
      <c r="A138" s="16">
        <v>2254</v>
      </c>
      <c r="B138" s="14" t="s">
        <v>214</v>
      </c>
      <c r="C138" s="18">
        <v>0</v>
      </c>
    </row>
    <row r="139" spans="1:8" x14ac:dyDescent="0.2">
      <c r="A139" s="16">
        <v>2255</v>
      </c>
      <c r="B139" s="14" t="s">
        <v>215</v>
      </c>
      <c r="C139" s="18">
        <v>0</v>
      </c>
    </row>
    <row r="140" spans="1:8" x14ac:dyDescent="0.2">
      <c r="A140" s="16">
        <v>2256</v>
      </c>
      <c r="B140" s="14" t="s">
        <v>216</v>
      </c>
      <c r="C140" s="18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8">
        <f>SUM(C145:C147)</f>
        <v>0</v>
      </c>
    </row>
    <row r="145" spans="1:5" x14ac:dyDescent="0.2">
      <c r="A145" s="16">
        <v>2151</v>
      </c>
      <c r="B145" s="14" t="s">
        <v>568</v>
      </c>
      <c r="C145" s="18">
        <v>0</v>
      </c>
    </row>
    <row r="146" spans="1:5" x14ac:dyDescent="0.2">
      <c r="A146" s="16">
        <v>2152</v>
      </c>
      <c r="B146" s="14" t="s">
        <v>569</v>
      </c>
      <c r="C146" s="18">
        <v>0</v>
      </c>
    </row>
    <row r="147" spans="1:5" x14ac:dyDescent="0.2">
      <c r="A147" s="16">
        <v>2159</v>
      </c>
      <c r="B147" s="14" t="s">
        <v>217</v>
      </c>
      <c r="C147" s="18">
        <v>0</v>
      </c>
    </row>
    <row r="148" spans="1:5" x14ac:dyDescent="0.2">
      <c r="A148" s="16">
        <v>2240</v>
      </c>
      <c r="B148" s="14" t="s">
        <v>219</v>
      </c>
      <c r="C148" s="18">
        <f>SUM(C149:C151)</f>
        <v>0</v>
      </c>
    </row>
    <row r="149" spans="1:5" x14ac:dyDescent="0.2">
      <c r="A149" s="16">
        <v>2241</v>
      </c>
      <c r="B149" s="14" t="s">
        <v>220</v>
      </c>
      <c r="C149" s="18">
        <v>0</v>
      </c>
    </row>
    <row r="150" spans="1:5" x14ac:dyDescent="0.2">
      <c r="A150" s="16">
        <v>2242</v>
      </c>
      <c r="B150" s="14" t="s">
        <v>221</v>
      </c>
      <c r="C150" s="18">
        <v>0</v>
      </c>
    </row>
    <row r="151" spans="1:5" x14ac:dyDescent="0.2">
      <c r="A151" s="16">
        <v>2249</v>
      </c>
      <c r="B151" s="14" t="s">
        <v>222</v>
      </c>
      <c r="C151" s="18">
        <v>0</v>
      </c>
    </row>
    <row r="153" spans="1:5" x14ac:dyDescent="0.2">
      <c r="A153" s="125" t="s">
        <v>570</v>
      </c>
      <c r="B153" s="125"/>
      <c r="C153" s="125"/>
      <c r="D153" s="125"/>
      <c r="E153" s="125"/>
    </row>
    <row r="154" spans="1:5" x14ac:dyDescent="0.2">
      <c r="A154" s="126" t="s">
        <v>86</v>
      </c>
      <c r="B154" s="126" t="s">
        <v>83</v>
      </c>
      <c r="C154" s="126" t="s">
        <v>84</v>
      </c>
      <c r="D154" s="127" t="s">
        <v>87</v>
      </c>
      <c r="E154" s="127" t="s">
        <v>127</v>
      </c>
    </row>
    <row r="155" spans="1:5" x14ac:dyDescent="0.2">
      <c r="A155" s="128">
        <v>2170</v>
      </c>
      <c r="B155" s="129" t="s">
        <v>571</v>
      </c>
      <c r="C155" s="130">
        <f>SUM(C156:C158)</f>
        <v>17756349.940000001</v>
      </c>
      <c r="D155" s="129"/>
      <c r="E155" s="129"/>
    </row>
    <row r="156" spans="1:5" x14ac:dyDescent="0.2">
      <c r="A156" s="128">
        <v>2171</v>
      </c>
      <c r="B156" s="129" t="s">
        <v>572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573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574</v>
      </c>
      <c r="C158" s="130">
        <v>17756349.940000001</v>
      </c>
      <c r="D158" s="129"/>
      <c r="E158" s="129"/>
    </row>
    <row r="159" spans="1:5" x14ac:dyDescent="0.2">
      <c r="A159" s="128">
        <v>2260</v>
      </c>
      <c r="B159" s="129" t="s">
        <v>575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576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577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578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579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580</v>
      </c>
      <c r="B165" s="125"/>
      <c r="C165" s="125"/>
      <c r="D165" s="125"/>
      <c r="E165" s="125"/>
    </row>
    <row r="166" spans="1:5" x14ac:dyDescent="0.2">
      <c r="A166" s="126" t="s">
        <v>86</v>
      </c>
      <c r="B166" s="126" t="s">
        <v>83</v>
      </c>
      <c r="C166" s="126" t="s">
        <v>84</v>
      </c>
      <c r="D166" s="127" t="s">
        <v>87</v>
      </c>
      <c r="E166" s="127" t="s">
        <v>127</v>
      </c>
    </row>
    <row r="167" spans="1:5" x14ac:dyDescent="0.2">
      <c r="A167" s="128">
        <v>2190</v>
      </c>
      <c r="B167" s="129" t="s">
        <v>581</v>
      </c>
      <c r="C167" s="130">
        <f>SUM(C168:C170)</f>
        <v>1137806.2</v>
      </c>
      <c r="D167" s="129"/>
      <c r="E167" s="129"/>
    </row>
    <row r="168" spans="1:5" x14ac:dyDescent="0.2">
      <c r="A168" s="128">
        <v>2191</v>
      </c>
      <c r="B168" s="129" t="s">
        <v>582</v>
      </c>
      <c r="C168" s="130">
        <v>1137806.2</v>
      </c>
      <c r="D168" s="129"/>
      <c r="E168" s="129"/>
    </row>
    <row r="169" spans="1:5" x14ac:dyDescent="0.2">
      <c r="A169" s="128">
        <v>2192</v>
      </c>
      <c r="B169" s="129" t="s">
        <v>583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218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518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B30" sqref="B30"/>
    </sheetView>
  </sheetViews>
  <sheetFormatPr baseColWidth="10" defaultColWidth="9.109375" defaultRowHeight="10.199999999999999" x14ac:dyDescent="0.2"/>
  <cols>
    <col min="1" max="1" width="10" style="23" customWidth="1"/>
    <col min="2" max="2" width="48.109375" style="23" customWidth="1"/>
    <col min="3" max="3" width="22.88671875" style="23" customWidth="1"/>
    <col min="4" max="5" width="16.6640625" style="23" customWidth="1"/>
    <col min="6" max="16384" width="9.109375" style="23"/>
  </cols>
  <sheetData>
    <row r="1" spans="1:5" ht="18.899999999999999" customHeight="1" x14ac:dyDescent="0.2">
      <c r="A1" s="175" t="s">
        <v>601</v>
      </c>
      <c r="B1" s="175"/>
      <c r="C1" s="175"/>
      <c r="D1" s="21" t="s">
        <v>498</v>
      </c>
      <c r="E1" s="22">
        <v>2024</v>
      </c>
    </row>
    <row r="2" spans="1:5" ht="18.899999999999999" customHeight="1" x14ac:dyDescent="0.2">
      <c r="A2" s="175" t="s">
        <v>504</v>
      </c>
      <c r="B2" s="175"/>
      <c r="C2" s="175"/>
      <c r="D2" s="21" t="s">
        <v>499</v>
      </c>
      <c r="E2" s="22" t="s">
        <v>501</v>
      </c>
    </row>
    <row r="3" spans="1:5" ht="18.899999999999999" customHeight="1" x14ac:dyDescent="0.2">
      <c r="A3" s="175" t="s">
        <v>602</v>
      </c>
      <c r="B3" s="175"/>
      <c r="C3" s="175"/>
      <c r="D3" s="21" t="s">
        <v>500</v>
      </c>
      <c r="E3" s="22">
        <v>2</v>
      </c>
    </row>
    <row r="4" spans="1:5" ht="18.899999999999999" customHeight="1" x14ac:dyDescent="0.2">
      <c r="A4" s="175" t="s">
        <v>516</v>
      </c>
      <c r="B4" s="175"/>
      <c r="C4" s="175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107</v>
      </c>
      <c r="B7" s="25"/>
      <c r="C7" s="25"/>
      <c r="D7" s="25"/>
      <c r="E7" s="25"/>
    </row>
    <row r="8" spans="1:5" x14ac:dyDescent="0.2">
      <c r="A8" s="26" t="s">
        <v>86</v>
      </c>
      <c r="B8" s="26" t="s">
        <v>83</v>
      </c>
      <c r="C8" s="26" t="s">
        <v>84</v>
      </c>
      <c r="D8" s="26" t="s">
        <v>85</v>
      </c>
      <c r="E8" s="26" t="s">
        <v>87</v>
      </c>
    </row>
    <row r="9" spans="1:5" x14ac:dyDescent="0.2">
      <c r="A9" s="27">
        <v>3110</v>
      </c>
      <c r="B9" s="23" t="s">
        <v>253</v>
      </c>
      <c r="C9" s="28">
        <v>479763120.51999998</v>
      </c>
    </row>
    <row r="10" spans="1:5" x14ac:dyDescent="0.2">
      <c r="A10" s="27">
        <v>3120</v>
      </c>
      <c r="B10" s="23" t="s">
        <v>384</v>
      </c>
      <c r="C10" s="28">
        <v>0</v>
      </c>
    </row>
    <row r="11" spans="1:5" x14ac:dyDescent="0.2">
      <c r="A11" s="27">
        <v>3130</v>
      </c>
      <c r="B11" s="23" t="s">
        <v>385</v>
      </c>
      <c r="C11" s="28">
        <v>0</v>
      </c>
    </row>
    <row r="13" spans="1:5" x14ac:dyDescent="0.2">
      <c r="A13" s="25" t="s">
        <v>108</v>
      </c>
      <c r="B13" s="25"/>
      <c r="C13" s="25"/>
      <c r="D13" s="25"/>
      <c r="E13" s="25"/>
    </row>
    <row r="14" spans="1:5" x14ac:dyDescent="0.2">
      <c r="A14" s="26" t="s">
        <v>86</v>
      </c>
      <c r="B14" s="26" t="s">
        <v>83</v>
      </c>
      <c r="C14" s="26" t="s">
        <v>84</v>
      </c>
      <c r="D14" s="26" t="s">
        <v>386</v>
      </c>
      <c r="E14" s="26"/>
    </row>
    <row r="15" spans="1:5" x14ac:dyDescent="0.2">
      <c r="A15" s="27">
        <v>3210</v>
      </c>
      <c r="B15" s="23" t="s">
        <v>387</v>
      </c>
      <c r="C15" s="28">
        <v>255161642.30000001</v>
      </c>
    </row>
    <row r="16" spans="1:5" x14ac:dyDescent="0.2">
      <c r="A16" s="27">
        <v>3220</v>
      </c>
      <c r="B16" s="23" t="s">
        <v>388</v>
      </c>
      <c r="C16" s="28">
        <v>2100788304.0699999</v>
      </c>
    </row>
    <row r="17" spans="1:3" x14ac:dyDescent="0.2">
      <c r="A17" s="27">
        <v>3230</v>
      </c>
      <c r="B17" s="23" t="s">
        <v>389</v>
      </c>
      <c r="C17" s="28">
        <f>SUM(C18:C21)</f>
        <v>0</v>
      </c>
    </row>
    <row r="18" spans="1:3" x14ac:dyDescent="0.2">
      <c r="A18" s="27">
        <v>3231</v>
      </c>
      <c r="B18" s="23" t="s">
        <v>390</v>
      </c>
      <c r="C18" s="28">
        <v>0</v>
      </c>
    </row>
    <row r="19" spans="1:3" x14ac:dyDescent="0.2">
      <c r="A19" s="27">
        <v>3232</v>
      </c>
      <c r="B19" s="23" t="s">
        <v>391</v>
      </c>
      <c r="C19" s="28">
        <v>0</v>
      </c>
    </row>
    <row r="20" spans="1:3" x14ac:dyDescent="0.2">
      <c r="A20" s="27">
        <v>3233</v>
      </c>
      <c r="B20" s="23" t="s">
        <v>392</v>
      </c>
      <c r="C20" s="28">
        <v>0</v>
      </c>
    </row>
    <row r="21" spans="1:3" x14ac:dyDescent="0.2">
      <c r="A21" s="27">
        <v>3239</v>
      </c>
      <c r="B21" s="23" t="s">
        <v>393</v>
      </c>
      <c r="C21" s="28">
        <v>0</v>
      </c>
    </row>
    <row r="22" spans="1:3" x14ac:dyDescent="0.2">
      <c r="A22" s="27">
        <v>3240</v>
      </c>
      <c r="B22" s="23" t="s">
        <v>394</v>
      </c>
      <c r="C22" s="28">
        <f>SUM(C23:C25)</f>
        <v>0</v>
      </c>
    </row>
    <row r="23" spans="1:3" x14ac:dyDescent="0.2">
      <c r="A23" s="27">
        <v>3241</v>
      </c>
      <c r="B23" s="23" t="s">
        <v>395</v>
      </c>
      <c r="C23" s="28">
        <v>0</v>
      </c>
    </row>
    <row r="24" spans="1:3" x14ac:dyDescent="0.2">
      <c r="A24" s="27">
        <v>3242</v>
      </c>
      <c r="B24" s="23" t="s">
        <v>396</v>
      </c>
      <c r="C24" s="28">
        <v>0</v>
      </c>
    </row>
    <row r="25" spans="1:3" x14ac:dyDescent="0.2">
      <c r="A25" s="27">
        <v>3243</v>
      </c>
      <c r="B25" s="23" t="s">
        <v>397</v>
      </c>
      <c r="C25" s="28">
        <v>0</v>
      </c>
    </row>
    <row r="26" spans="1:3" x14ac:dyDescent="0.2">
      <c r="A26" s="27">
        <v>3250</v>
      </c>
      <c r="B26" s="23" t="s">
        <v>398</v>
      </c>
      <c r="C26" s="28">
        <f>SUM(C27:C28)</f>
        <v>0</v>
      </c>
    </row>
    <row r="27" spans="1:3" x14ac:dyDescent="0.2">
      <c r="A27" s="27">
        <v>3251</v>
      </c>
      <c r="B27" s="23" t="s">
        <v>399</v>
      </c>
      <c r="C27" s="28">
        <v>0</v>
      </c>
    </row>
    <row r="28" spans="1:3" x14ac:dyDescent="0.2">
      <c r="A28" s="27">
        <v>3252</v>
      </c>
      <c r="B28" s="23" t="s">
        <v>400</v>
      </c>
      <c r="C28" s="28">
        <v>0</v>
      </c>
    </row>
    <row r="30" spans="1:3" x14ac:dyDescent="0.2">
      <c r="B30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zoomScale="130" zoomScaleNormal="130" workbookViewId="0">
      <selection activeCell="E17" sqref="E17"/>
    </sheetView>
  </sheetViews>
  <sheetFormatPr baseColWidth="10" defaultColWidth="9.109375" defaultRowHeight="10.199999999999999" x14ac:dyDescent="0.2"/>
  <cols>
    <col min="1" max="1" width="10" style="23" customWidth="1"/>
    <col min="2" max="2" width="63.44140625" style="23" bestFit="1" customWidth="1"/>
    <col min="3" max="3" width="15.33203125" style="23" bestFit="1" customWidth="1"/>
    <col min="4" max="4" width="16.44140625" style="23" bestFit="1" customWidth="1"/>
    <col min="5" max="5" width="19.109375" style="23" customWidth="1"/>
    <col min="6" max="16384" width="9.109375" style="23"/>
  </cols>
  <sheetData>
    <row r="1" spans="1:5" s="29" customFormat="1" ht="18.899999999999999" customHeight="1" x14ac:dyDescent="0.3">
      <c r="A1" s="175" t="s">
        <v>601</v>
      </c>
      <c r="B1" s="175"/>
      <c r="C1" s="175"/>
      <c r="D1" s="21" t="s">
        <v>498</v>
      </c>
      <c r="E1" s="22">
        <v>2024</v>
      </c>
    </row>
    <row r="2" spans="1:5" s="29" customFormat="1" ht="18.899999999999999" customHeight="1" x14ac:dyDescent="0.3">
      <c r="A2" s="175" t="s">
        <v>505</v>
      </c>
      <c r="B2" s="175"/>
      <c r="C2" s="175"/>
      <c r="D2" s="21" t="s">
        <v>499</v>
      </c>
      <c r="E2" s="22" t="s">
        <v>501</v>
      </c>
    </row>
    <row r="3" spans="1:5" s="29" customFormat="1" ht="18.899999999999999" customHeight="1" x14ac:dyDescent="0.3">
      <c r="A3" s="175" t="s">
        <v>602</v>
      </c>
      <c r="B3" s="175"/>
      <c r="C3" s="175"/>
      <c r="D3" s="21" t="s">
        <v>500</v>
      </c>
      <c r="E3" s="22">
        <v>2</v>
      </c>
    </row>
    <row r="4" spans="1:5" s="29" customFormat="1" ht="18.899999999999999" customHeight="1" x14ac:dyDescent="0.3">
      <c r="A4" s="175" t="s">
        <v>516</v>
      </c>
      <c r="B4" s="175"/>
      <c r="C4" s="175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590</v>
      </c>
      <c r="B7" s="25"/>
      <c r="C7" s="25"/>
      <c r="D7" s="25"/>
      <c r="E7" s="156"/>
    </row>
    <row r="8" spans="1:5" x14ac:dyDescent="0.2">
      <c r="A8" s="26" t="s">
        <v>86</v>
      </c>
      <c r="B8" s="26" t="s">
        <v>83</v>
      </c>
      <c r="C8" s="83">
        <v>2024</v>
      </c>
      <c r="D8" s="83">
        <v>2023</v>
      </c>
      <c r="E8" s="157"/>
    </row>
    <row r="9" spans="1:5" x14ac:dyDescent="0.2">
      <c r="A9" s="27">
        <v>1111</v>
      </c>
      <c r="B9" s="23" t="s">
        <v>401</v>
      </c>
      <c r="C9" s="28">
        <v>-189268.95</v>
      </c>
      <c r="D9" s="28">
        <v>131210.75</v>
      </c>
    </row>
    <row r="10" spans="1:5" x14ac:dyDescent="0.2">
      <c r="A10" s="27">
        <v>1112</v>
      </c>
      <c r="B10" s="23" t="s">
        <v>402</v>
      </c>
      <c r="C10" s="28">
        <v>367206461.91000003</v>
      </c>
      <c r="D10" s="28">
        <v>310751989.75999999</v>
      </c>
    </row>
    <row r="11" spans="1:5" x14ac:dyDescent="0.2">
      <c r="A11" s="27">
        <v>1113</v>
      </c>
      <c r="B11" s="23" t="s">
        <v>403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117</v>
      </c>
      <c r="C12" s="28">
        <v>56055280.789999999</v>
      </c>
      <c r="D12" s="28">
        <v>72761326.469999999</v>
      </c>
    </row>
    <row r="13" spans="1:5" x14ac:dyDescent="0.2">
      <c r="A13" s="27">
        <v>1115</v>
      </c>
      <c r="B13" s="23" t="s">
        <v>118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404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405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519</v>
      </c>
      <c r="C16" s="84">
        <f>SUM(C9:C15)</f>
        <v>423072473.75000006</v>
      </c>
      <c r="D16" s="84">
        <f>SUM(D9:D15)</f>
        <v>383644526.98000002</v>
      </c>
    </row>
    <row r="19" spans="1:4" x14ac:dyDescent="0.2">
      <c r="A19" s="25" t="s">
        <v>591</v>
      </c>
      <c r="B19" s="25"/>
      <c r="C19" s="25"/>
      <c r="D19" s="25"/>
    </row>
    <row r="20" spans="1:4" x14ac:dyDescent="0.2">
      <c r="A20" s="26" t="s">
        <v>86</v>
      </c>
      <c r="B20" s="26" t="s">
        <v>83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149</v>
      </c>
      <c r="C21" s="84">
        <f>SUM(C22:C28)</f>
        <v>204678787.42000002</v>
      </c>
      <c r="D21" s="84">
        <f>SUM(D22:D28)</f>
        <v>148150186.38999999</v>
      </c>
    </row>
    <row r="22" spans="1:4" x14ac:dyDescent="0.2">
      <c r="A22" s="27">
        <v>1231</v>
      </c>
      <c r="B22" s="23" t="s">
        <v>150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151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152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153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154</v>
      </c>
      <c r="C26" s="28">
        <v>177459044.24000001</v>
      </c>
      <c r="D26" s="28">
        <v>141486533.13999999</v>
      </c>
    </row>
    <row r="27" spans="1:4" x14ac:dyDescent="0.2">
      <c r="A27" s="27">
        <v>1236</v>
      </c>
      <c r="B27" s="23" t="s">
        <v>155</v>
      </c>
      <c r="C27" s="28">
        <v>27219743.18</v>
      </c>
      <c r="D27" s="28">
        <v>4663653.25</v>
      </c>
    </row>
    <row r="28" spans="1:4" x14ac:dyDescent="0.2">
      <c r="A28" s="27">
        <v>1239</v>
      </c>
      <c r="B28" s="23" t="s">
        <v>156</v>
      </c>
      <c r="C28" s="28">
        <v>0</v>
      </c>
      <c r="D28" s="28">
        <v>2000000</v>
      </c>
    </row>
    <row r="29" spans="1:4" x14ac:dyDescent="0.2">
      <c r="A29" s="34">
        <v>1240</v>
      </c>
      <c r="B29" s="35" t="s">
        <v>157</v>
      </c>
      <c r="C29" s="84">
        <f>SUM(C30:C37)</f>
        <v>50778135.630000003</v>
      </c>
      <c r="D29" s="84">
        <f>SUM(D30:D37)</f>
        <v>12471450.809999999</v>
      </c>
    </row>
    <row r="30" spans="1:4" x14ac:dyDescent="0.2">
      <c r="A30" s="27">
        <v>1241</v>
      </c>
      <c r="B30" s="23" t="s">
        <v>158</v>
      </c>
      <c r="C30" s="28">
        <v>1557640.57</v>
      </c>
      <c r="D30" s="28">
        <v>2841674.08</v>
      </c>
    </row>
    <row r="31" spans="1:4" x14ac:dyDescent="0.2">
      <c r="A31" s="27">
        <v>1242</v>
      </c>
      <c r="B31" s="23" t="s">
        <v>159</v>
      </c>
      <c r="C31" s="28">
        <v>8946921.8499999996</v>
      </c>
      <c r="D31" s="28">
        <v>416350.22</v>
      </c>
    </row>
    <row r="32" spans="1:4" x14ac:dyDescent="0.2">
      <c r="A32" s="27">
        <v>1243</v>
      </c>
      <c r="B32" s="23" t="s">
        <v>160</v>
      </c>
      <c r="C32" s="28">
        <v>49157.29</v>
      </c>
      <c r="D32" s="28">
        <v>0</v>
      </c>
    </row>
    <row r="33" spans="1:5" x14ac:dyDescent="0.2">
      <c r="A33" s="27">
        <v>1244</v>
      </c>
      <c r="B33" s="23" t="s">
        <v>161</v>
      </c>
      <c r="C33" s="28">
        <v>24099096</v>
      </c>
      <c r="D33" s="28">
        <v>85500</v>
      </c>
    </row>
    <row r="34" spans="1:5" x14ac:dyDescent="0.2">
      <c r="A34" s="27">
        <v>1245</v>
      </c>
      <c r="B34" s="23" t="s">
        <v>162</v>
      </c>
      <c r="C34" s="28">
        <v>297342.71000000002</v>
      </c>
      <c r="D34" s="28">
        <v>1391304</v>
      </c>
    </row>
    <row r="35" spans="1:5" x14ac:dyDescent="0.2">
      <c r="A35" s="27">
        <v>1246</v>
      </c>
      <c r="B35" s="23" t="s">
        <v>163</v>
      </c>
      <c r="C35" s="28">
        <v>15827977.210000001</v>
      </c>
      <c r="D35" s="28">
        <v>7736622.5099999998</v>
      </c>
    </row>
    <row r="36" spans="1:5" x14ac:dyDescent="0.2">
      <c r="A36" s="27">
        <v>1247</v>
      </c>
      <c r="B36" s="23" t="s">
        <v>164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165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167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168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169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170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171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172</v>
      </c>
      <c r="C43" s="136">
        <v>0</v>
      </c>
      <c r="D43" s="136">
        <v>0</v>
      </c>
    </row>
    <row r="44" spans="1:5" x14ac:dyDescent="0.2">
      <c r="B44" s="85" t="s">
        <v>520</v>
      </c>
      <c r="C44" s="84">
        <f>C21+C29+C38</f>
        <v>255456923.05000001</v>
      </c>
      <c r="D44" s="84">
        <f>D21+D29+D38</f>
        <v>160621637.19999999</v>
      </c>
    </row>
    <row r="46" spans="1:5" x14ac:dyDescent="0.2">
      <c r="A46" s="25" t="s">
        <v>592</v>
      </c>
      <c r="B46" s="25"/>
      <c r="C46" s="25"/>
      <c r="D46" s="25"/>
      <c r="E46" s="156"/>
    </row>
    <row r="47" spans="1:5" x14ac:dyDescent="0.2">
      <c r="A47" s="26" t="s">
        <v>86</v>
      </c>
      <c r="B47" s="26" t="s">
        <v>83</v>
      </c>
      <c r="C47" s="83">
        <v>2024</v>
      </c>
      <c r="D47" s="83">
        <v>2023</v>
      </c>
      <c r="E47" s="157"/>
    </row>
    <row r="48" spans="1:5" x14ac:dyDescent="0.2">
      <c r="A48" s="34">
        <v>3210</v>
      </c>
      <c r="B48" s="35" t="s">
        <v>521</v>
      </c>
      <c r="C48" s="84">
        <v>255161642.30000001</v>
      </c>
      <c r="D48" s="84">
        <v>348926261.95999998</v>
      </c>
    </row>
    <row r="49" spans="1:4" x14ac:dyDescent="0.2">
      <c r="A49" s="27"/>
      <c r="B49" s="85" t="s">
        <v>510</v>
      </c>
      <c r="C49" s="84">
        <f>C54+C66+C94+C97+C50</f>
        <v>6124892.54</v>
      </c>
      <c r="D49" s="84">
        <f>D54+D66+D94+D97+D50</f>
        <v>68549271.280000001</v>
      </c>
    </row>
    <row r="50" spans="1:4" x14ac:dyDescent="0.2">
      <c r="A50" s="100">
        <v>5100</v>
      </c>
      <c r="B50" s="101" t="s">
        <v>278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145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145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540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343</v>
      </c>
      <c r="C54" s="84">
        <f>C55+C57+C59+C61+C63</f>
        <v>3603392.81</v>
      </c>
      <c r="D54" s="84">
        <f>D55+D57+D59+D61+D63</f>
        <v>7921267.4500000002</v>
      </c>
    </row>
    <row r="55" spans="1:4" x14ac:dyDescent="0.2">
      <c r="A55" s="27">
        <v>5410</v>
      </c>
      <c r="B55" s="23" t="s">
        <v>511</v>
      </c>
      <c r="C55" s="28">
        <f>C56</f>
        <v>3603392.81</v>
      </c>
      <c r="D55" s="28">
        <f>D56</f>
        <v>7921267.4500000002</v>
      </c>
    </row>
    <row r="56" spans="1:4" x14ac:dyDescent="0.2">
      <c r="A56" s="27">
        <v>5411</v>
      </c>
      <c r="B56" s="23" t="s">
        <v>345</v>
      </c>
      <c r="C56" s="28">
        <v>3603392.81</v>
      </c>
      <c r="D56" s="28">
        <v>7921267.4500000002</v>
      </c>
    </row>
    <row r="57" spans="1:4" x14ac:dyDescent="0.2">
      <c r="A57" s="27">
        <v>5420</v>
      </c>
      <c r="B57" s="23" t="s">
        <v>512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348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513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351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514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514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515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355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356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357</v>
      </c>
      <c r="C66" s="84">
        <f>C67+C76+C79+C85</f>
        <v>0</v>
      </c>
      <c r="D66" s="84">
        <f>D67+D76+D79+D85</f>
        <v>36016754.229999997</v>
      </c>
    </row>
    <row r="67" spans="1:4" x14ac:dyDescent="0.2">
      <c r="A67" s="27">
        <v>5510</v>
      </c>
      <c r="B67" s="23" t="s">
        <v>358</v>
      </c>
      <c r="C67" s="28">
        <f>SUM(C68:C75)</f>
        <v>0</v>
      </c>
      <c r="D67" s="28">
        <f>SUM(D68:D75)</f>
        <v>36016754.229999997</v>
      </c>
    </row>
    <row r="68" spans="1:4" x14ac:dyDescent="0.2">
      <c r="A68" s="27">
        <v>5511</v>
      </c>
      <c r="B68" s="23" t="s">
        <v>359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360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361</v>
      </c>
      <c r="C70" s="28">
        <v>0</v>
      </c>
      <c r="D70" s="28">
        <v>10778432.640000001</v>
      </c>
    </row>
    <row r="71" spans="1:4" x14ac:dyDescent="0.2">
      <c r="A71" s="27">
        <v>5514</v>
      </c>
      <c r="B71" s="23" t="s">
        <v>362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363</v>
      </c>
      <c r="C72" s="28">
        <v>0</v>
      </c>
      <c r="D72" s="28">
        <v>23817042.129999999</v>
      </c>
    </row>
    <row r="73" spans="1:4" x14ac:dyDescent="0.2">
      <c r="A73" s="27">
        <v>5516</v>
      </c>
      <c r="B73" s="23" t="s">
        <v>364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365</v>
      </c>
      <c r="C74" s="28">
        <v>0</v>
      </c>
      <c r="D74" s="28">
        <v>1271279.46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150000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366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367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368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369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370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371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372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373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374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375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376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377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378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379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274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380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381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382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383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522</v>
      </c>
      <c r="C97" s="84">
        <f>SUM(C98:C102)</f>
        <v>2521499.73</v>
      </c>
      <c r="D97" s="84">
        <f>SUM(D98:D102)</f>
        <v>24611249.599999998</v>
      </c>
    </row>
    <row r="98" spans="1:4" x14ac:dyDescent="0.2">
      <c r="A98" s="27">
        <v>2111</v>
      </c>
      <c r="B98" s="23" t="s">
        <v>523</v>
      </c>
      <c r="C98" s="28">
        <v>-2310.7199999999998</v>
      </c>
      <c r="D98" s="28">
        <v>8316569.54</v>
      </c>
    </row>
    <row r="99" spans="1:4" x14ac:dyDescent="0.2">
      <c r="A99" s="27">
        <v>2112</v>
      </c>
      <c r="B99" s="23" t="s">
        <v>524</v>
      </c>
      <c r="C99" s="28">
        <v>531167.57999999996</v>
      </c>
      <c r="D99" s="28">
        <v>11069952.609999999</v>
      </c>
    </row>
    <row r="100" spans="1:4" x14ac:dyDescent="0.2">
      <c r="A100" s="27">
        <v>2112</v>
      </c>
      <c r="B100" s="23" t="s">
        <v>525</v>
      </c>
      <c r="C100" s="28">
        <v>1945338.07</v>
      </c>
      <c r="D100" s="28">
        <v>5063160.01</v>
      </c>
    </row>
    <row r="101" spans="1:4" x14ac:dyDescent="0.2">
      <c r="A101" s="27">
        <v>2115</v>
      </c>
      <c r="B101" s="23" t="s">
        <v>526</v>
      </c>
      <c r="C101" s="28">
        <v>47304.800000000003</v>
      </c>
      <c r="D101" s="28">
        <v>161567.44</v>
      </c>
    </row>
    <row r="102" spans="1:4" x14ac:dyDescent="0.2">
      <c r="A102" s="27">
        <v>2114</v>
      </c>
      <c r="B102" s="23" t="s">
        <v>527</v>
      </c>
      <c r="C102" s="28">
        <v>0</v>
      </c>
      <c r="D102" s="28">
        <v>0</v>
      </c>
    </row>
    <row r="103" spans="1:4" x14ac:dyDescent="0.2">
      <c r="A103" s="27"/>
      <c r="B103" s="85" t="s">
        <v>528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541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542</v>
      </c>
      <c r="C105" s="109">
        <v>0</v>
      </c>
      <c r="D105" s="109">
        <v>0</v>
      </c>
    </row>
    <row r="106" spans="1:4" x14ac:dyDescent="0.2">
      <c r="A106" s="103"/>
      <c r="B106" s="108" t="s">
        <v>543</v>
      </c>
      <c r="C106" s="109">
        <v>0</v>
      </c>
      <c r="D106" s="109">
        <v>0</v>
      </c>
    </row>
    <row r="107" spans="1:4" x14ac:dyDescent="0.2">
      <c r="A107" s="103"/>
      <c r="B107" s="108" t="s">
        <v>544</v>
      </c>
      <c r="C107" s="109">
        <v>0</v>
      </c>
      <c r="D107" s="109">
        <v>0</v>
      </c>
    </row>
    <row r="108" spans="1:4" x14ac:dyDescent="0.2">
      <c r="A108" s="103"/>
      <c r="B108" s="108" t="s">
        <v>545</v>
      </c>
      <c r="C108" s="109">
        <v>0</v>
      </c>
      <c r="D108" s="109">
        <v>0</v>
      </c>
    </row>
    <row r="109" spans="1:4" x14ac:dyDescent="0.2">
      <c r="A109" s="103"/>
      <c r="B109" s="110" t="s">
        <v>546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173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547</v>
      </c>
      <c r="C111" s="109">
        <v>0</v>
      </c>
      <c r="D111" s="109">
        <v>0</v>
      </c>
    </row>
    <row r="112" spans="1:4" x14ac:dyDescent="0.2">
      <c r="A112" s="103"/>
      <c r="B112" s="110" t="s">
        <v>548</v>
      </c>
      <c r="C112" s="102">
        <f>+C113+C135</f>
        <v>4113.08</v>
      </c>
      <c r="D112" s="102">
        <f>+D113+D135</f>
        <v>8120464.4100000001</v>
      </c>
    </row>
    <row r="113" spans="1:4" x14ac:dyDescent="0.2">
      <c r="A113" s="100">
        <v>4300</v>
      </c>
      <c r="B113" s="106" t="s">
        <v>596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261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430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262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263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264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265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266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267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268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269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269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270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270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271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272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431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273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274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275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432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271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529</v>
      </c>
      <c r="C135" s="84">
        <f>SUM(C136:C144)</f>
        <v>4113.08</v>
      </c>
      <c r="D135" s="84">
        <f>SUM(D136:D144)</f>
        <v>8120464.4100000001</v>
      </c>
    </row>
    <row r="136" spans="1:4" x14ac:dyDescent="0.2">
      <c r="A136" s="27">
        <v>1124</v>
      </c>
      <c r="B136" s="89" t="s">
        <v>530</v>
      </c>
      <c r="C136" s="90">
        <v>-3496.23</v>
      </c>
      <c r="D136" s="28">
        <v>-0.13</v>
      </c>
    </row>
    <row r="137" spans="1:4" x14ac:dyDescent="0.2">
      <c r="A137" s="27">
        <v>1124</v>
      </c>
      <c r="B137" s="89" t="s">
        <v>531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532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533</v>
      </c>
      <c r="C139" s="90">
        <v>0.08</v>
      </c>
      <c r="D139" s="28">
        <v>8120465.5</v>
      </c>
    </row>
    <row r="140" spans="1:4" x14ac:dyDescent="0.2">
      <c r="A140" s="27">
        <v>1124</v>
      </c>
      <c r="B140" s="89" t="s">
        <v>534</v>
      </c>
      <c r="C140" s="28">
        <v>-0.09</v>
      </c>
      <c r="D140" s="28">
        <v>-0.42</v>
      </c>
    </row>
    <row r="141" spans="1:4" x14ac:dyDescent="0.2">
      <c r="A141" s="27">
        <v>1124</v>
      </c>
      <c r="B141" s="89" t="s">
        <v>535</v>
      </c>
      <c r="C141" s="28">
        <v>7609.32</v>
      </c>
      <c r="D141" s="28">
        <v>-0.54</v>
      </c>
    </row>
    <row r="142" spans="1:4" x14ac:dyDescent="0.2">
      <c r="A142" s="27">
        <v>1122</v>
      </c>
      <c r="B142" s="89" t="s">
        <v>536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537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538</v>
      </c>
      <c r="C144" s="28">
        <v>0</v>
      </c>
      <c r="D144" s="28">
        <v>0</v>
      </c>
    </row>
    <row r="145" spans="1:4" x14ac:dyDescent="0.2">
      <c r="A145" s="27"/>
      <c r="B145" s="91" t="s">
        <v>539</v>
      </c>
      <c r="C145" s="84">
        <f>C48+C49+C103-C109-C112</f>
        <v>261282421.75999999</v>
      </c>
      <c r="D145" s="84">
        <f>D48+D49+D103-D109-D112</f>
        <v>409355068.82999998</v>
      </c>
    </row>
    <row r="147" spans="1:4" x14ac:dyDescent="0.2">
      <c r="B147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workbookViewId="0">
      <selection activeCell="A16" sqref="A16"/>
    </sheetView>
  </sheetViews>
  <sheetFormatPr baseColWidth="10" defaultColWidth="11.44140625" defaultRowHeight="10.199999999999999" x14ac:dyDescent="0.2"/>
  <cols>
    <col min="1" max="1" width="3.33203125" style="31" customWidth="1"/>
    <col min="2" max="2" width="63.109375" style="31" customWidth="1"/>
    <col min="3" max="3" width="17.6640625" style="31" customWidth="1"/>
    <col min="4" max="16384" width="11.44140625" style="31"/>
  </cols>
  <sheetData>
    <row r="1" spans="1:3" s="30" customFormat="1" ht="18" customHeight="1" x14ac:dyDescent="0.3">
      <c r="A1" s="176" t="s">
        <v>601</v>
      </c>
      <c r="B1" s="177"/>
      <c r="C1" s="178"/>
    </row>
    <row r="2" spans="1:3" s="30" customFormat="1" ht="18" customHeight="1" x14ac:dyDescent="0.3">
      <c r="A2" s="179" t="s">
        <v>506</v>
      </c>
      <c r="B2" s="180"/>
      <c r="C2" s="181"/>
    </row>
    <row r="3" spans="1:3" s="30" customFormat="1" ht="18" customHeight="1" x14ac:dyDescent="0.3">
      <c r="A3" s="179" t="s">
        <v>602</v>
      </c>
      <c r="B3" s="180"/>
      <c r="C3" s="181"/>
    </row>
    <row r="4" spans="1:3" s="32" customFormat="1" ht="18" customHeight="1" x14ac:dyDescent="0.2">
      <c r="A4" s="182" t="s">
        <v>507</v>
      </c>
      <c r="B4" s="183"/>
      <c r="C4" s="184"/>
    </row>
    <row r="5" spans="1:3" s="32" customFormat="1" ht="18" customHeight="1" x14ac:dyDescent="0.2">
      <c r="A5" s="185" t="s">
        <v>406</v>
      </c>
      <c r="B5" s="186"/>
      <c r="C5" s="147">
        <v>2024</v>
      </c>
    </row>
    <row r="6" spans="1:3" x14ac:dyDescent="0.2">
      <c r="A6" s="47" t="s">
        <v>435</v>
      </c>
      <c r="B6" s="47"/>
      <c r="C6" s="92">
        <v>603645667.67999995</v>
      </c>
    </row>
    <row r="7" spans="1:3" x14ac:dyDescent="0.2">
      <c r="A7" s="48"/>
      <c r="B7" s="49"/>
      <c r="C7" s="50"/>
    </row>
    <row r="8" spans="1:3" x14ac:dyDescent="0.2">
      <c r="A8" s="57" t="s">
        <v>436</v>
      </c>
      <c r="B8" s="57"/>
      <c r="C8" s="93">
        <f>SUM(C9:C14)</f>
        <v>0</v>
      </c>
    </row>
    <row r="9" spans="1:3" x14ac:dyDescent="0.2">
      <c r="A9" s="64" t="s">
        <v>437</v>
      </c>
      <c r="B9" s="63" t="s">
        <v>261</v>
      </c>
      <c r="C9" s="94">
        <v>0</v>
      </c>
    </row>
    <row r="10" spans="1:3" x14ac:dyDescent="0.2">
      <c r="A10" s="51" t="s">
        <v>438</v>
      </c>
      <c r="B10" s="52" t="s">
        <v>447</v>
      </c>
      <c r="C10" s="94">
        <v>0</v>
      </c>
    </row>
    <row r="11" spans="1:3" x14ac:dyDescent="0.2">
      <c r="A11" s="51" t="s">
        <v>439</v>
      </c>
      <c r="B11" s="52" t="s">
        <v>269</v>
      </c>
      <c r="C11" s="94">
        <v>0</v>
      </c>
    </row>
    <row r="12" spans="1:3" x14ac:dyDescent="0.2">
      <c r="A12" s="51" t="s">
        <v>440</v>
      </c>
      <c r="B12" s="52" t="s">
        <v>270</v>
      </c>
      <c r="C12" s="94">
        <v>0</v>
      </c>
    </row>
    <row r="13" spans="1:3" x14ac:dyDescent="0.2">
      <c r="A13" s="51" t="s">
        <v>441</v>
      </c>
      <c r="B13" s="52" t="s">
        <v>271</v>
      </c>
      <c r="C13" s="94">
        <v>0</v>
      </c>
    </row>
    <row r="14" spans="1:3" x14ac:dyDescent="0.2">
      <c r="A14" s="53" t="s">
        <v>442</v>
      </c>
      <c r="B14" s="54" t="s">
        <v>443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598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446</v>
      </c>
      <c r="C17" s="94">
        <v>0</v>
      </c>
    </row>
    <row r="18" spans="1:3" x14ac:dyDescent="0.2">
      <c r="A18" s="59">
        <v>3.2</v>
      </c>
      <c r="B18" s="52" t="s">
        <v>444</v>
      </c>
      <c r="C18" s="94">
        <v>0</v>
      </c>
    </row>
    <row r="19" spans="1:3" x14ac:dyDescent="0.2">
      <c r="A19" s="59">
        <v>3.3</v>
      </c>
      <c r="B19" s="54" t="s">
        <v>445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549</v>
      </c>
      <c r="B21" s="62"/>
      <c r="C21" s="92">
        <f>C6+C8-C16</f>
        <v>603645667.67999995</v>
      </c>
    </row>
    <row r="23" spans="1:3" x14ac:dyDescent="0.2">
      <c r="B23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showGridLines="0" workbookViewId="0">
      <selection activeCell="B38" sqref="B38"/>
    </sheetView>
  </sheetViews>
  <sheetFormatPr baseColWidth="10" defaultColWidth="11.44140625" defaultRowHeight="10.199999999999999" x14ac:dyDescent="0.2"/>
  <cols>
    <col min="1" max="1" width="3.6640625" style="31" customWidth="1"/>
    <col min="2" max="2" width="62.109375" style="31" customWidth="1"/>
    <col min="3" max="3" width="17.6640625" style="31" customWidth="1"/>
    <col min="4" max="16384" width="11.44140625" style="31"/>
  </cols>
  <sheetData>
    <row r="1" spans="1:3" s="33" customFormat="1" ht="18.899999999999999" customHeight="1" x14ac:dyDescent="0.3">
      <c r="A1" s="187" t="s">
        <v>601</v>
      </c>
      <c r="B1" s="188"/>
      <c r="C1" s="189"/>
    </row>
    <row r="2" spans="1:3" s="33" customFormat="1" ht="18.899999999999999" customHeight="1" x14ac:dyDescent="0.3">
      <c r="A2" s="190" t="s">
        <v>508</v>
      </c>
      <c r="B2" s="191"/>
      <c r="C2" s="192"/>
    </row>
    <row r="3" spans="1:3" s="33" customFormat="1" ht="18.899999999999999" customHeight="1" x14ac:dyDescent="0.3">
      <c r="A3" s="190" t="s">
        <v>602</v>
      </c>
      <c r="B3" s="191"/>
      <c r="C3" s="192"/>
    </row>
    <row r="4" spans="1:3" x14ac:dyDescent="0.2">
      <c r="A4" s="182" t="s">
        <v>507</v>
      </c>
      <c r="B4" s="183"/>
      <c r="C4" s="184"/>
    </row>
    <row r="5" spans="1:3" ht="22.2" customHeight="1" x14ac:dyDescent="0.2">
      <c r="A5" s="193" t="s">
        <v>406</v>
      </c>
      <c r="B5" s="194"/>
      <c r="C5" s="147">
        <v>2024</v>
      </c>
    </row>
    <row r="6" spans="1:3" x14ac:dyDescent="0.2">
      <c r="A6" s="72" t="s">
        <v>448</v>
      </c>
      <c r="B6" s="47"/>
      <c r="C6" s="96">
        <v>610473411.52999997</v>
      </c>
    </row>
    <row r="7" spans="1:3" x14ac:dyDescent="0.2">
      <c r="A7" s="66"/>
      <c r="B7" s="49"/>
      <c r="C7" s="67"/>
    </row>
    <row r="8" spans="1:3" x14ac:dyDescent="0.2">
      <c r="A8" s="57" t="s">
        <v>449</v>
      </c>
      <c r="B8" s="68"/>
      <c r="C8" s="93">
        <f>SUM(C9:C29)</f>
        <v>261989386.15000001</v>
      </c>
    </row>
    <row r="9" spans="1:3" x14ac:dyDescent="0.2">
      <c r="A9" s="82">
        <v>2.1</v>
      </c>
      <c r="B9" s="73" t="s">
        <v>289</v>
      </c>
      <c r="C9" s="97">
        <v>0</v>
      </c>
    </row>
    <row r="10" spans="1:3" x14ac:dyDescent="0.2">
      <c r="A10" s="82">
        <v>2.2000000000000002</v>
      </c>
      <c r="B10" s="73" t="s">
        <v>286</v>
      </c>
      <c r="C10" s="97">
        <v>0</v>
      </c>
    </row>
    <row r="11" spans="1:3" x14ac:dyDescent="0.2">
      <c r="A11" s="78">
        <v>2.2999999999999998</v>
      </c>
      <c r="B11" s="65" t="s">
        <v>158</v>
      </c>
      <c r="C11" s="97">
        <v>1557640.57</v>
      </c>
    </row>
    <row r="12" spans="1:3" x14ac:dyDescent="0.2">
      <c r="A12" s="78">
        <v>2.4</v>
      </c>
      <c r="B12" s="65" t="s">
        <v>159</v>
      </c>
      <c r="C12" s="97">
        <v>8946921.8499999996</v>
      </c>
    </row>
    <row r="13" spans="1:3" x14ac:dyDescent="0.2">
      <c r="A13" s="78">
        <v>2.5</v>
      </c>
      <c r="B13" s="65" t="s">
        <v>160</v>
      </c>
      <c r="C13" s="97">
        <v>49157.29</v>
      </c>
    </row>
    <row r="14" spans="1:3" x14ac:dyDescent="0.2">
      <c r="A14" s="78">
        <v>2.6</v>
      </c>
      <c r="B14" s="65" t="s">
        <v>161</v>
      </c>
      <c r="C14" s="97">
        <v>24099096</v>
      </c>
    </row>
    <row r="15" spans="1:3" x14ac:dyDescent="0.2">
      <c r="A15" s="78">
        <v>2.7</v>
      </c>
      <c r="B15" s="65" t="s">
        <v>162</v>
      </c>
      <c r="C15" s="97">
        <v>297342.71000000002</v>
      </c>
    </row>
    <row r="16" spans="1:3" x14ac:dyDescent="0.2">
      <c r="A16" s="78">
        <v>2.8</v>
      </c>
      <c r="B16" s="65" t="s">
        <v>163</v>
      </c>
      <c r="C16" s="97">
        <v>15827977.210000001</v>
      </c>
    </row>
    <row r="17" spans="1:3" x14ac:dyDescent="0.2">
      <c r="A17" s="78">
        <v>2.9</v>
      </c>
      <c r="B17" s="65" t="s">
        <v>165</v>
      </c>
      <c r="C17" s="97">
        <v>0</v>
      </c>
    </row>
    <row r="18" spans="1:3" x14ac:dyDescent="0.2">
      <c r="A18" s="78" t="s">
        <v>450</v>
      </c>
      <c r="B18" s="65" t="s">
        <v>451</v>
      </c>
      <c r="C18" s="97">
        <v>0</v>
      </c>
    </row>
    <row r="19" spans="1:3" x14ac:dyDescent="0.2">
      <c r="A19" s="78" t="s">
        <v>476</v>
      </c>
      <c r="B19" s="65" t="s">
        <v>167</v>
      </c>
      <c r="C19" s="97">
        <v>0</v>
      </c>
    </row>
    <row r="20" spans="1:3" x14ac:dyDescent="0.2">
      <c r="A20" s="78" t="s">
        <v>477</v>
      </c>
      <c r="B20" s="65" t="s">
        <v>452</v>
      </c>
      <c r="C20" s="97">
        <v>180744167.94</v>
      </c>
    </row>
    <row r="21" spans="1:3" x14ac:dyDescent="0.2">
      <c r="A21" s="78" t="s">
        <v>478</v>
      </c>
      <c r="B21" s="65" t="s">
        <v>453</v>
      </c>
      <c r="C21" s="97">
        <v>27219743.18</v>
      </c>
    </row>
    <row r="22" spans="1:3" x14ac:dyDescent="0.2">
      <c r="A22" s="78" t="s">
        <v>479</v>
      </c>
      <c r="B22" s="65" t="s">
        <v>454</v>
      </c>
      <c r="C22" s="97">
        <v>0</v>
      </c>
    </row>
    <row r="23" spans="1:3" x14ac:dyDescent="0.2">
      <c r="A23" s="78" t="s">
        <v>455</v>
      </c>
      <c r="B23" s="65" t="s">
        <v>456</v>
      </c>
      <c r="C23" s="97">
        <v>0</v>
      </c>
    </row>
    <row r="24" spans="1:3" x14ac:dyDescent="0.2">
      <c r="A24" s="78" t="s">
        <v>457</v>
      </c>
      <c r="B24" s="65" t="s">
        <v>458</v>
      </c>
      <c r="C24" s="97">
        <v>0</v>
      </c>
    </row>
    <row r="25" spans="1:3" x14ac:dyDescent="0.2">
      <c r="A25" s="78" t="s">
        <v>459</v>
      </c>
      <c r="B25" s="65" t="s">
        <v>460</v>
      </c>
      <c r="C25" s="97">
        <v>0</v>
      </c>
    </row>
    <row r="26" spans="1:3" x14ac:dyDescent="0.2">
      <c r="A26" s="78" t="s">
        <v>461</v>
      </c>
      <c r="B26" s="65" t="s">
        <v>462</v>
      </c>
      <c r="C26" s="97">
        <v>0</v>
      </c>
    </row>
    <row r="27" spans="1:3" x14ac:dyDescent="0.2">
      <c r="A27" s="78" t="s">
        <v>463</v>
      </c>
      <c r="B27" s="65" t="s">
        <v>464</v>
      </c>
      <c r="C27" s="97">
        <v>3247339.4</v>
      </c>
    </row>
    <row r="28" spans="1:3" x14ac:dyDescent="0.2">
      <c r="A28" s="78" t="s">
        <v>465</v>
      </c>
      <c r="B28" s="65" t="s">
        <v>466</v>
      </c>
      <c r="C28" s="97">
        <v>0</v>
      </c>
    </row>
    <row r="29" spans="1:3" x14ac:dyDescent="0.2">
      <c r="A29" s="78" t="s">
        <v>467</v>
      </c>
      <c r="B29" s="73" t="s">
        <v>468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469</v>
      </c>
      <c r="B31" s="77"/>
      <c r="C31" s="98">
        <f>SUM(C32:C38)</f>
        <v>0</v>
      </c>
    </row>
    <row r="32" spans="1:3" x14ac:dyDescent="0.2">
      <c r="A32" s="78" t="s">
        <v>470</v>
      </c>
      <c r="B32" s="65" t="s">
        <v>358</v>
      </c>
      <c r="C32" s="97">
        <v>0</v>
      </c>
    </row>
    <row r="33" spans="1:3" x14ac:dyDescent="0.2">
      <c r="A33" s="78" t="s">
        <v>471</v>
      </c>
      <c r="B33" s="65" t="s">
        <v>40</v>
      </c>
      <c r="C33" s="97">
        <v>0</v>
      </c>
    </row>
    <row r="34" spans="1:3" x14ac:dyDescent="0.2">
      <c r="A34" s="78" t="s">
        <v>472</v>
      </c>
      <c r="B34" s="65" t="s">
        <v>368</v>
      </c>
      <c r="C34" s="97">
        <v>0</v>
      </c>
    </row>
    <row r="35" spans="1:3" x14ac:dyDescent="0.2">
      <c r="A35" s="78" t="s">
        <v>473</v>
      </c>
      <c r="B35" s="65" t="s">
        <v>374</v>
      </c>
      <c r="C35" s="97">
        <v>0</v>
      </c>
    </row>
    <row r="36" spans="1:3" x14ac:dyDescent="0.2">
      <c r="A36" s="78" t="s">
        <v>474</v>
      </c>
      <c r="B36" s="65" t="s">
        <v>382</v>
      </c>
      <c r="C36" s="97">
        <v>0</v>
      </c>
    </row>
    <row r="37" spans="1:3" x14ac:dyDescent="0.2">
      <c r="A37" s="78" t="s">
        <v>551</v>
      </c>
      <c r="B37" s="65" t="s">
        <v>599</v>
      </c>
      <c r="C37" s="97">
        <v>0</v>
      </c>
    </row>
    <row r="38" spans="1:3" x14ac:dyDescent="0.2">
      <c r="A38" s="78" t="s">
        <v>552</v>
      </c>
      <c r="B38" s="73" t="s">
        <v>475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550</v>
      </c>
      <c r="B40" s="47"/>
      <c r="C40" s="92">
        <f>C6-C8+C31</f>
        <v>348484025.38</v>
      </c>
    </row>
    <row r="42" spans="1:3" x14ac:dyDescent="0.2">
      <c r="B42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>
      <selection sqref="A1:F1"/>
    </sheetView>
  </sheetViews>
  <sheetFormatPr baseColWidth="10" defaultColWidth="9.109375" defaultRowHeight="10.199999999999999" x14ac:dyDescent="0.2"/>
  <cols>
    <col min="1" max="1" width="10" style="23" customWidth="1"/>
    <col min="2" max="2" width="68.5546875" style="23" bestFit="1" customWidth="1"/>
    <col min="3" max="3" width="17.44140625" style="23" bestFit="1" customWidth="1"/>
    <col min="4" max="5" width="23.6640625" style="23" bestFit="1" customWidth="1"/>
    <col min="6" max="6" width="19.33203125" style="23" customWidth="1"/>
    <col min="7" max="7" width="20.5546875" style="23" customWidth="1"/>
    <col min="8" max="10" width="20.33203125" style="23" customWidth="1"/>
    <col min="11" max="16384" width="9.109375" style="23"/>
  </cols>
  <sheetData>
    <row r="1" spans="1:10" ht="18.899999999999999" customHeight="1" x14ac:dyDescent="0.2">
      <c r="A1" s="175" t="s">
        <v>601</v>
      </c>
      <c r="B1" s="196"/>
      <c r="C1" s="196"/>
      <c r="D1" s="196"/>
      <c r="E1" s="196"/>
      <c r="F1" s="196"/>
      <c r="G1" s="21" t="s">
        <v>498</v>
      </c>
      <c r="H1" s="22">
        <v>2024</v>
      </c>
    </row>
    <row r="2" spans="1:10" ht="18.899999999999999" customHeight="1" x14ac:dyDescent="0.2">
      <c r="A2" s="175" t="s">
        <v>509</v>
      </c>
      <c r="B2" s="196"/>
      <c r="C2" s="196"/>
      <c r="D2" s="196"/>
      <c r="E2" s="196"/>
      <c r="F2" s="196"/>
      <c r="G2" s="21" t="s">
        <v>499</v>
      </c>
      <c r="H2" s="22" t="s">
        <v>501</v>
      </c>
    </row>
    <row r="3" spans="1:10" ht="18.899999999999999" customHeight="1" x14ac:dyDescent="0.2">
      <c r="A3" s="197" t="s">
        <v>602</v>
      </c>
      <c r="B3" s="198"/>
      <c r="C3" s="198"/>
      <c r="D3" s="198"/>
      <c r="E3" s="198"/>
      <c r="F3" s="198"/>
      <c r="G3" s="21" t="s">
        <v>500</v>
      </c>
      <c r="H3" s="22">
        <v>2</v>
      </c>
    </row>
    <row r="4" spans="1:10" x14ac:dyDescent="0.2">
      <c r="A4" s="197" t="str">
        <f>'Notas a los Edos Financieros'!A4</f>
        <v>(Cifras en Pesos)</v>
      </c>
      <c r="B4" s="198"/>
      <c r="C4" s="198"/>
      <c r="D4" s="198"/>
      <c r="E4" s="198"/>
      <c r="F4" s="198"/>
      <c r="G4" s="146"/>
      <c r="H4" s="146"/>
    </row>
    <row r="5" spans="1:10" x14ac:dyDescent="0.2">
      <c r="A5" s="24" t="s">
        <v>116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86</v>
      </c>
      <c r="B8" s="26" t="s">
        <v>406</v>
      </c>
      <c r="C8" s="26" t="s">
        <v>110</v>
      </c>
      <c r="D8" s="26" t="s">
        <v>407</v>
      </c>
      <c r="E8" s="26" t="s">
        <v>408</v>
      </c>
      <c r="F8" s="26" t="s">
        <v>109</v>
      </c>
      <c r="G8" s="26" t="s">
        <v>79</v>
      </c>
      <c r="H8" s="26" t="s">
        <v>111</v>
      </c>
      <c r="I8" s="26" t="s">
        <v>112</v>
      </c>
      <c r="J8" s="26" t="s">
        <v>113</v>
      </c>
    </row>
    <row r="9" spans="1:10" s="35" customFormat="1" x14ac:dyDescent="0.2">
      <c r="A9" s="34">
        <v>7000</v>
      </c>
      <c r="B9" s="35" t="s">
        <v>80</v>
      </c>
    </row>
    <row r="10" spans="1:10" x14ac:dyDescent="0.2">
      <c r="A10" s="23">
        <v>7110</v>
      </c>
      <c r="B10" s="23" t="s">
        <v>79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78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77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76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75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74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73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72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71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70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69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68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67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66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65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64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63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62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61</v>
      </c>
      <c r="C28" s="28">
        <v>2849245.68</v>
      </c>
      <c r="D28" s="28">
        <v>0</v>
      </c>
      <c r="E28" s="28">
        <v>0</v>
      </c>
      <c r="F28" s="28">
        <f t="shared" si="0"/>
        <v>2849245.68</v>
      </c>
    </row>
    <row r="29" spans="1:6" x14ac:dyDescent="0.2">
      <c r="A29" s="23">
        <v>7420</v>
      </c>
      <c r="B29" s="23" t="s">
        <v>60</v>
      </c>
      <c r="C29" s="28">
        <v>-2849245.68</v>
      </c>
      <c r="D29" s="28">
        <v>0</v>
      </c>
      <c r="E29" s="28">
        <v>0</v>
      </c>
      <c r="F29" s="28">
        <f t="shared" si="0"/>
        <v>-2849245.68</v>
      </c>
    </row>
    <row r="30" spans="1:6" x14ac:dyDescent="0.2">
      <c r="A30" s="23">
        <v>7510</v>
      </c>
      <c r="B30" s="23" t="s">
        <v>59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58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57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56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55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54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53</v>
      </c>
    </row>
    <row r="38" spans="1:6" x14ac:dyDescent="0.2">
      <c r="C38" s="28"/>
      <c r="D38" s="28"/>
      <c r="E38" s="28"/>
      <c r="F38" s="28"/>
    </row>
    <row r="39" spans="1:6" x14ac:dyDescent="0.2">
      <c r="B39" s="195" t="s">
        <v>553</v>
      </c>
      <c r="C39" s="195"/>
      <c r="D39" s="28"/>
      <c r="E39" s="28"/>
      <c r="F39" s="28"/>
    </row>
    <row r="40" spans="1:6" x14ac:dyDescent="0.2">
      <c r="B40" s="142" t="s">
        <v>406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1094438141.51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-999626069.44000006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508833595.61000001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42161.56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-603687829.24000001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5" t="s">
        <v>554</v>
      </c>
      <c r="C48" s="195"/>
    </row>
    <row r="49" spans="1:3" x14ac:dyDescent="0.2">
      <c r="B49" s="149" t="s">
        <v>406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-1094438141.51</v>
      </c>
    </row>
    <row r="51" spans="1:3" x14ac:dyDescent="0.2">
      <c r="A51" s="23">
        <v>8220</v>
      </c>
      <c r="B51" s="112" t="s">
        <v>46</v>
      </c>
      <c r="C51" s="114">
        <v>564685403.19000006</v>
      </c>
    </row>
    <row r="52" spans="1:3" x14ac:dyDescent="0.2">
      <c r="A52" s="23">
        <v>8230</v>
      </c>
      <c r="B52" s="112" t="s">
        <v>600</v>
      </c>
      <c r="C52" s="114">
        <v>-512753455.94999999</v>
      </c>
    </row>
    <row r="53" spans="1:3" x14ac:dyDescent="0.2">
      <c r="A53" s="23">
        <v>8240</v>
      </c>
      <c r="B53" s="112" t="s">
        <v>45</v>
      </c>
      <c r="C53" s="114">
        <v>432149443.04000002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2202033.36</v>
      </c>
    </row>
    <row r="56" spans="1:3" x14ac:dyDescent="0.2">
      <c r="A56" s="23">
        <v>8270</v>
      </c>
      <c r="B56" s="112" t="s">
        <v>42</v>
      </c>
      <c r="C56" s="114">
        <v>608154717.87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GL203</cp:lastModifiedBy>
  <cp:lastPrinted>2024-07-26T15:16:18Z</cp:lastPrinted>
  <dcterms:created xsi:type="dcterms:W3CDTF">2012-12-11T20:36:24Z</dcterms:created>
  <dcterms:modified xsi:type="dcterms:W3CDTF">2024-07-26T15:16:24Z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